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5.xml" ContentType="application/vnd.openxmlformats-officedocument.spreadsheetml.worksheet+xml"/>
  <Override PartName="/xl/comments1.xml" ContentType="application/vnd.openxmlformats-officedocument.spreadsheetml.comments+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obias.dekoster\Desktop\Corona\"/>
    </mc:Choice>
  </mc:AlternateContent>
  <workbookProtection workbookPassword="B680" lockStructure="1"/>
  <bookViews>
    <workbookView xWindow="0" yWindow="0" windowWidth="12495" windowHeight="3360"/>
  </bookViews>
  <sheets>
    <sheet name="Corona-Pandemie Finanzierung" sheetId="1" r:id="rId1"/>
    <sheet name="Report" sheetId="7" r:id="rId2"/>
    <sheet name="Dropdown" sheetId="3" state="hidden" r:id="rId3"/>
    <sheet name="UPSLIDE_UndoFormatting" sheetId="5" state="hidden" r:id="rId4"/>
    <sheet name="UPSLIDE_Undo" sheetId="4" state="hidden" r:id="rId5"/>
  </sheets>
  <definedNames>
    <definedName name="_UNDO_UPS_" hidden="1">#REF!</definedName>
    <definedName name="_UNDO_UPS_SEL_" hidden="1">#REF!</definedName>
    <definedName name="_UNDO31X31X_" hidden="1">#REF!</definedName>
    <definedName name="_xlnm.Print_Area" localSheetId="1">Report!$A$1:$J$52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13" i="1" l="1"/>
  <c r="R14" i="1"/>
  <c r="R15" i="1"/>
  <c r="R16" i="1"/>
  <c r="R17" i="1"/>
  <c r="E25" i="7"/>
  <c r="B11" i="7"/>
  <c r="B12" i="7"/>
  <c r="G65" i="1"/>
  <c r="G66" i="1"/>
  <c r="G67" i="1"/>
  <c r="G68" i="1"/>
  <c r="G69" i="1"/>
  <c r="G70" i="1"/>
  <c r="G71" i="1"/>
  <c r="G72" i="1"/>
  <c r="G73" i="1"/>
  <c r="G74" i="1"/>
  <c r="G75" i="1"/>
  <c r="G76" i="1"/>
  <c r="G77" i="1"/>
  <c r="G78" i="1"/>
  <c r="G79" i="1"/>
  <c r="G80" i="1"/>
  <c r="G81" i="1"/>
  <c r="G82" i="1"/>
  <c r="G83" i="1"/>
  <c r="G84" i="1"/>
  <c r="G85" i="1"/>
  <c r="G86" i="1"/>
  <c r="G87" i="1"/>
  <c r="G88" i="1"/>
  <c r="G89" i="1"/>
  <c r="G90" i="1"/>
  <c r="G91" i="1"/>
  <c r="G92" i="1"/>
  <c r="G93" i="1"/>
  <c r="G94" i="1"/>
  <c r="G95" i="1"/>
  <c r="G96" i="1"/>
  <c r="G97" i="1"/>
  <c r="G98" i="1"/>
  <c r="G99" i="1"/>
  <c r="G100" i="1"/>
  <c r="G101" i="1"/>
  <c r="G102" i="1"/>
  <c r="G103" i="1"/>
  <c r="G104" i="1"/>
  <c r="G105" i="1"/>
  <c r="G106" i="1"/>
  <c r="G107" i="1"/>
  <c r="G108" i="1"/>
  <c r="G109" i="1"/>
  <c r="G110" i="1"/>
  <c r="G111" i="1"/>
  <c r="G112" i="1"/>
  <c r="G113" i="1"/>
  <c r="G114" i="1"/>
  <c r="G115" i="1"/>
  <c r="G116" i="1"/>
  <c r="G117" i="1"/>
  <c r="G118" i="1"/>
  <c r="G119" i="1"/>
  <c r="G120" i="1"/>
  <c r="G121" i="1"/>
  <c r="G122" i="1"/>
  <c r="G123" i="1"/>
  <c r="G124" i="1"/>
  <c r="G125" i="1"/>
  <c r="G126" i="1"/>
  <c r="G127" i="1"/>
  <c r="G128" i="1"/>
  <c r="G129" i="1"/>
  <c r="G130" i="1"/>
  <c r="G131" i="1"/>
  <c r="G132" i="1"/>
  <c r="G133" i="1"/>
  <c r="G134" i="1"/>
  <c r="G135" i="1"/>
  <c r="G136" i="1"/>
  <c r="G137" i="1"/>
  <c r="G138" i="1"/>
  <c r="G139" i="1"/>
  <c r="G140" i="1"/>
  <c r="G141" i="1"/>
  <c r="G142" i="1"/>
  <c r="G143" i="1"/>
  <c r="G144" i="1"/>
  <c r="G145" i="1"/>
  <c r="G146" i="1"/>
  <c r="G147" i="1"/>
  <c r="G148" i="1"/>
  <c r="G149" i="1"/>
  <c r="G150" i="1"/>
  <c r="G151" i="1"/>
  <c r="G152" i="1"/>
  <c r="G153" i="1"/>
  <c r="G154" i="1"/>
  <c r="G155" i="1"/>
  <c r="G156" i="1"/>
  <c r="G157" i="1"/>
  <c r="G158" i="1"/>
  <c r="G159" i="1"/>
  <c r="G160" i="1"/>
  <c r="G161" i="1"/>
  <c r="G162" i="1"/>
  <c r="G163" i="1"/>
  <c r="G164" i="1"/>
  <c r="G165" i="1"/>
  <c r="G166" i="1"/>
  <c r="G167" i="1"/>
  <c r="G168" i="1"/>
  <c r="G169" i="1"/>
  <c r="G170" i="1"/>
  <c r="G171" i="1"/>
  <c r="G172" i="1"/>
  <c r="G173" i="1"/>
  <c r="G174" i="1"/>
  <c r="G175" i="1"/>
  <c r="G176" i="1"/>
  <c r="G177" i="1"/>
  <c r="G178" i="1"/>
  <c r="G179" i="1"/>
  <c r="G180" i="1"/>
  <c r="G181" i="1"/>
  <c r="G182" i="1"/>
  <c r="G183" i="1"/>
  <c r="G184" i="1"/>
  <c r="G185" i="1"/>
  <c r="G186" i="1"/>
  <c r="G187" i="1"/>
  <c r="G188" i="1"/>
  <c r="G189" i="1"/>
  <c r="G190" i="1"/>
  <c r="G191" i="1"/>
  <c r="G192" i="1"/>
  <c r="G193" i="1"/>
  <c r="G194" i="1"/>
  <c r="G195" i="1"/>
  <c r="G196" i="1"/>
  <c r="G197" i="1"/>
  <c r="G198" i="1"/>
  <c r="G199" i="1"/>
  <c r="G200" i="1"/>
  <c r="G201" i="1"/>
  <c r="G202" i="1"/>
  <c r="G203" i="1"/>
  <c r="G204" i="1"/>
  <c r="G205" i="1"/>
  <c r="G206" i="1"/>
  <c r="G207" i="1"/>
  <c r="G208" i="1"/>
  <c r="G209" i="1"/>
  <c r="G210" i="1"/>
  <c r="G211" i="1"/>
  <c r="G212" i="1"/>
  <c r="G213" i="1"/>
  <c r="G214" i="1"/>
  <c r="G215" i="1"/>
  <c r="G216" i="1"/>
  <c r="G217" i="1"/>
  <c r="G218" i="1"/>
  <c r="G219" i="1"/>
  <c r="G220" i="1"/>
  <c r="G221" i="1"/>
  <c r="G222" i="1"/>
  <c r="G223" i="1"/>
  <c r="G224" i="1"/>
  <c r="G225" i="1"/>
  <c r="G226" i="1"/>
  <c r="G227" i="1"/>
  <c r="G228" i="1"/>
  <c r="G229" i="1"/>
  <c r="G230" i="1"/>
  <c r="G231" i="1"/>
  <c r="G232" i="1"/>
  <c r="G233" i="1"/>
  <c r="G234" i="1"/>
  <c r="G235" i="1"/>
  <c r="G236" i="1"/>
  <c r="G237" i="1"/>
  <c r="G238" i="1"/>
  <c r="G239" i="1"/>
  <c r="G240" i="1"/>
  <c r="G241" i="1"/>
  <c r="G242" i="1"/>
  <c r="G243" i="1"/>
  <c r="G244" i="1"/>
  <c r="G245" i="1"/>
  <c r="G246" i="1"/>
  <c r="G247" i="1"/>
  <c r="G248" i="1"/>
  <c r="G249" i="1"/>
  <c r="G250" i="1"/>
  <c r="G251" i="1"/>
  <c r="G252" i="1"/>
  <c r="G253" i="1"/>
  <c r="G254" i="1"/>
  <c r="G255" i="1"/>
  <c r="G256" i="1"/>
  <c r="G257" i="1"/>
  <c r="G258" i="1"/>
  <c r="G259" i="1"/>
  <c r="G260" i="1"/>
  <c r="G261" i="1"/>
  <c r="G262" i="1"/>
  <c r="G263" i="1"/>
  <c r="G264" i="1"/>
  <c r="G265" i="1"/>
  <c r="G266" i="1"/>
  <c r="G267" i="1"/>
  <c r="G268" i="1"/>
  <c r="G269" i="1"/>
  <c r="G270" i="1"/>
  <c r="G271" i="1"/>
  <c r="G272" i="1"/>
  <c r="G273" i="1"/>
  <c r="G274" i="1"/>
  <c r="G275" i="1"/>
  <c r="G276" i="1"/>
  <c r="G277" i="1"/>
  <c r="G278" i="1"/>
  <c r="G279" i="1"/>
  <c r="G280" i="1"/>
  <c r="G281" i="1"/>
  <c r="G282" i="1"/>
  <c r="G283" i="1"/>
  <c r="G284" i="1"/>
  <c r="G285" i="1"/>
  <c r="G286" i="1"/>
  <c r="G287" i="1"/>
  <c r="G288" i="1"/>
  <c r="G289" i="1"/>
  <c r="G290" i="1"/>
  <c r="G291" i="1"/>
  <c r="G292" i="1"/>
  <c r="G293" i="1"/>
  <c r="G294" i="1"/>
  <c r="G295" i="1"/>
  <c r="G296" i="1"/>
  <c r="G7" i="1"/>
  <c r="G8" i="1"/>
  <c r="G9" i="1"/>
  <c r="G10" i="1"/>
  <c r="G11" i="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6" i="1"/>
  <c r="G47" i="1"/>
  <c r="G48" i="1"/>
  <c r="G49" i="1"/>
  <c r="G50" i="1"/>
  <c r="G51" i="1"/>
  <c r="G52" i="1"/>
  <c r="G53" i="1"/>
  <c r="G54" i="1"/>
  <c r="G55" i="1"/>
  <c r="G56" i="1"/>
  <c r="G57" i="1"/>
  <c r="G58" i="1"/>
  <c r="G59" i="1"/>
  <c r="G60" i="1"/>
  <c r="G61" i="1"/>
  <c r="G62" i="1"/>
  <c r="G63" i="1"/>
  <c r="G64" i="1"/>
  <c r="G6" i="1"/>
  <c r="F17" i="7" s="1"/>
  <c r="A21" i="1"/>
  <c r="D10" i="1"/>
  <c r="K180" i="1" s="1"/>
  <c r="L180" i="1" s="1"/>
  <c r="P180" i="1" s="1"/>
  <c r="D17" i="7" l="1"/>
  <c r="B29" i="7" s="1"/>
  <c r="E26" i="7"/>
  <c r="Q65" i="1"/>
  <c r="Q66" i="1"/>
  <c r="Q71" i="1"/>
  <c r="Q72" i="1"/>
  <c r="Q77" i="1"/>
  <c r="Q78" i="1"/>
  <c r="Q81" i="1"/>
  <c r="Q84" i="1"/>
  <c r="Q87" i="1"/>
  <c r="Q88" i="1"/>
  <c r="Q93" i="1"/>
  <c r="Q94" i="1"/>
  <c r="Q99" i="1"/>
  <c r="Q100" i="1"/>
  <c r="Q105" i="1"/>
  <c r="Q106" i="1"/>
  <c r="Q109" i="1"/>
  <c r="Q112" i="1"/>
  <c r="Q115" i="1"/>
  <c r="Q116" i="1"/>
  <c r="Q121" i="1"/>
  <c r="Q122" i="1"/>
  <c r="Q127" i="1"/>
  <c r="Q128" i="1"/>
  <c r="Q133" i="1"/>
  <c r="Q134" i="1"/>
  <c r="Q137" i="1"/>
  <c r="Q68" i="1"/>
  <c r="Q89" i="1"/>
  <c r="R94" i="1" s="1"/>
  <c r="Q96" i="1"/>
  <c r="Q117" i="1"/>
  <c r="R122" i="1" s="1"/>
  <c r="Q124" i="1"/>
  <c r="Q145" i="1"/>
  <c r="Q67" i="1"/>
  <c r="Q70" i="1"/>
  <c r="Q73" i="1"/>
  <c r="Q74" i="1"/>
  <c r="Q79" i="1"/>
  <c r="Q80" i="1"/>
  <c r="Q85" i="1"/>
  <c r="Q86" i="1"/>
  <c r="Q91" i="1"/>
  <c r="Q92" i="1"/>
  <c r="Q95" i="1"/>
  <c r="Q98" i="1"/>
  <c r="Q101" i="1"/>
  <c r="Q102" i="1"/>
  <c r="Q107" i="1"/>
  <c r="Q108" i="1"/>
  <c r="R113" i="1" s="1"/>
  <c r="Q113" i="1"/>
  <c r="Q114" i="1"/>
  <c r="Q119" i="1"/>
  <c r="Q120" i="1"/>
  <c r="Q123" i="1"/>
  <c r="Q126" i="1"/>
  <c r="Q129" i="1"/>
  <c r="Q130" i="1"/>
  <c r="R135" i="1" s="1"/>
  <c r="Q135" i="1"/>
  <c r="Q136" i="1"/>
  <c r="Q75" i="1"/>
  <c r="R80" i="1" s="1"/>
  <c r="Q110" i="1"/>
  <c r="R115" i="1" s="1"/>
  <c r="Q152" i="1"/>
  <c r="Q173" i="1"/>
  <c r="Q180" i="1"/>
  <c r="Q201" i="1"/>
  <c r="Q103" i="1"/>
  <c r="R108" i="1" s="1"/>
  <c r="Q138" i="1"/>
  <c r="R143" i="1" s="1"/>
  <c r="Q142" i="1"/>
  <c r="Q144" i="1"/>
  <c r="R149" i="1" s="1"/>
  <c r="Q147" i="1"/>
  <c r="Q148" i="1"/>
  <c r="Q151" i="1"/>
  <c r="Q154" i="1"/>
  <c r="Q157" i="1"/>
  <c r="Q158" i="1"/>
  <c r="Q163" i="1"/>
  <c r="Q164" i="1"/>
  <c r="Q169" i="1"/>
  <c r="Q170" i="1"/>
  <c r="Q175" i="1"/>
  <c r="Q176" i="1"/>
  <c r="Q179" i="1"/>
  <c r="Q182" i="1"/>
  <c r="Q185" i="1"/>
  <c r="Q186" i="1"/>
  <c r="Q131" i="1"/>
  <c r="Q140" i="1"/>
  <c r="R145" i="1" s="1"/>
  <c r="Q141" i="1"/>
  <c r="Q143" i="1"/>
  <c r="R148" i="1" s="1"/>
  <c r="Q159" i="1"/>
  <c r="R164" i="1" s="1"/>
  <c r="Q166" i="1"/>
  <c r="Q187" i="1"/>
  <c r="R192" i="1" s="1"/>
  <c r="Q194" i="1"/>
  <c r="Q82" i="1"/>
  <c r="Q150" i="1"/>
  <c r="R155" i="1" s="1"/>
  <c r="Q161" i="1"/>
  <c r="Q172" i="1"/>
  <c r="R177" i="1" s="1"/>
  <c r="Q183" i="1"/>
  <c r="Q189" i="1"/>
  <c r="Q200" i="1"/>
  <c r="Q203" i="1"/>
  <c r="R208" i="1" s="1"/>
  <c r="Q204" i="1"/>
  <c r="Q211" i="1"/>
  <c r="Q222" i="1"/>
  <c r="Q229" i="1"/>
  <c r="Q250" i="1"/>
  <c r="Q257" i="1"/>
  <c r="Q155" i="1"/>
  <c r="Q168" i="1"/>
  <c r="R173" i="1" s="1"/>
  <c r="Q177" i="1"/>
  <c r="Q191" i="1"/>
  <c r="R196" i="1" s="1"/>
  <c r="Q197" i="1"/>
  <c r="Q205" i="1"/>
  <c r="R210" i="1" s="1"/>
  <c r="Q206" i="1"/>
  <c r="R211" i="1" s="1"/>
  <c r="Q212" i="1"/>
  <c r="Q213" i="1"/>
  <c r="Q218" i="1"/>
  <c r="Q219" i="1"/>
  <c r="Q224" i="1"/>
  <c r="Q225" i="1"/>
  <c r="Q228" i="1"/>
  <c r="Q231" i="1"/>
  <c r="Q234" i="1"/>
  <c r="Q235" i="1"/>
  <c r="Q240" i="1"/>
  <c r="Q241" i="1"/>
  <c r="Q246" i="1"/>
  <c r="Q149" i="1"/>
  <c r="Q162" i="1"/>
  <c r="Q171" i="1"/>
  <c r="R176" i="1" s="1"/>
  <c r="Q184" i="1"/>
  <c r="R189" i="1" s="1"/>
  <c r="Q190" i="1"/>
  <c r="Q193" i="1"/>
  <c r="R198" i="1" s="1"/>
  <c r="Q196" i="1"/>
  <c r="Q199" i="1"/>
  <c r="Q208" i="1"/>
  <c r="Q210" i="1"/>
  <c r="R215" i="1" s="1"/>
  <c r="Q215" i="1"/>
  <c r="Q236" i="1"/>
  <c r="R241" i="1" s="1"/>
  <c r="Q243" i="1"/>
  <c r="K296" i="1"/>
  <c r="L296" i="1" s="1"/>
  <c r="P296" i="1" s="1"/>
  <c r="K295" i="1"/>
  <c r="L295" i="1" s="1"/>
  <c r="P295" i="1" s="1"/>
  <c r="Q292" i="1"/>
  <c r="Q217" i="1"/>
  <c r="K204" i="1"/>
  <c r="L204" i="1" s="1"/>
  <c r="P204" i="1" s="1"/>
  <c r="Q165" i="1"/>
  <c r="Q296" i="1"/>
  <c r="K293" i="1"/>
  <c r="L293" i="1" s="1"/>
  <c r="P293" i="1" s="1"/>
  <c r="Q291" i="1"/>
  <c r="Q290" i="1"/>
  <c r="Q287" i="1"/>
  <c r="Q284" i="1"/>
  <c r="Q281" i="1"/>
  <c r="Q280" i="1"/>
  <c r="K278" i="1"/>
  <c r="L278" i="1" s="1"/>
  <c r="P278" i="1" s="1"/>
  <c r="Q275" i="1"/>
  <c r="Q274" i="1"/>
  <c r="K272" i="1"/>
  <c r="L272" i="1" s="1"/>
  <c r="P272" i="1" s="1"/>
  <c r="K271" i="1"/>
  <c r="L271" i="1" s="1"/>
  <c r="P271" i="1" s="1"/>
  <c r="Q269" i="1"/>
  <c r="Q268" i="1"/>
  <c r="Q262" i="1"/>
  <c r="Q261" i="1"/>
  <c r="Q259" i="1"/>
  <c r="Q256" i="1"/>
  <c r="Q253" i="1"/>
  <c r="Q247" i="1"/>
  <c r="Q245" i="1"/>
  <c r="R250" i="1" s="1"/>
  <c r="Q232" i="1"/>
  <c r="K223" i="1"/>
  <c r="L223" i="1" s="1"/>
  <c r="P223" i="1" s="1"/>
  <c r="Q221" i="1"/>
  <c r="K212" i="1"/>
  <c r="L212" i="1" s="1"/>
  <c r="P212" i="1" s="1"/>
  <c r="K187" i="1"/>
  <c r="L187" i="1" s="1"/>
  <c r="P187" i="1" s="1"/>
  <c r="K27" i="1"/>
  <c r="L27" i="1" s="1"/>
  <c r="P27" i="1" s="1"/>
  <c r="K68" i="1"/>
  <c r="L68" i="1" s="1"/>
  <c r="P68" i="1" s="1"/>
  <c r="K69" i="1"/>
  <c r="L69" i="1" s="1"/>
  <c r="P69" i="1" s="1"/>
  <c r="K75" i="1"/>
  <c r="L75" i="1" s="1"/>
  <c r="P75" i="1" s="1"/>
  <c r="K90" i="1"/>
  <c r="L90" i="1" s="1"/>
  <c r="P90" i="1" s="1"/>
  <c r="K96" i="1"/>
  <c r="L96" i="1" s="1"/>
  <c r="P96" i="1" s="1"/>
  <c r="K97" i="1"/>
  <c r="L97" i="1" s="1"/>
  <c r="P97" i="1" s="1"/>
  <c r="K103" i="1"/>
  <c r="L103" i="1" s="1"/>
  <c r="P103" i="1" s="1"/>
  <c r="K118" i="1"/>
  <c r="L118" i="1" s="1"/>
  <c r="P118" i="1" s="1"/>
  <c r="K124" i="1"/>
  <c r="L124" i="1" s="1"/>
  <c r="P124" i="1" s="1"/>
  <c r="K125" i="1"/>
  <c r="L125" i="1" s="1"/>
  <c r="P125" i="1" s="1"/>
  <c r="K131" i="1"/>
  <c r="L131" i="1" s="1"/>
  <c r="P131" i="1" s="1"/>
  <c r="K65" i="1"/>
  <c r="L65" i="1" s="1"/>
  <c r="P65" i="1" s="1"/>
  <c r="K70" i="1"/>
  <c r="L70" i="1" s="1"/>
  <c r="P70" i="1" s="1"/>
  <c r="K71" i="1"/>
  <c r="L71" i="1" s="1"/>
  <c r="P71" i="1" s="1"/>
  <c r="K74" i="1"/>
  <c r="L74" i="1" s="1"/>
  <c r="P74" i="1" s="1"/>
  <c r="K77" i="1"/>
  <c r="L77" i="1" s="1"/>
  <c r="P77" i="1" s="1"/>
  <c r="K80" i="1"/>
  <c r="L80" i="1" s="1"/>
  <c r="P80" i="1" s="1"/>
  <c r="K81" i="1"/>
  <c r="L81" i="1" s="1"/>
  <c r="P81" i="1" s="1"/>
  <c r="K86" i="1"/>
  <c r="L86" i="1" s="1"/>
  <c r="P86" i="1" s="1"/>
  <c r="K87" i="1"/>
  <c r="L87" i="1" s="1"/>
  <c r="P87" i="1" s="1"/>
  <c r="K92" i="1"/>
  <c r="L92" i="1" s="1"/>
  <c r="P92" i="1" s="1"/>
  <c r="K93" i="1"/>
  <c r="L93" i="1" s="1"/>
  <c r="P93" i="1" s="1"/>
  <c r="K98" i="1"/>
  <c r="L98" i="1" s="1"/>
  <c r="P98" i="1" s="1"/>
  <c r="K99" i="1"/>
  <c r="L99" i="1" s="1"/>
  <c r="P99" i="1" s="1"/>
  <c r="K102" i="1"/>
  <c r="L102" i="1" s="1"/>
  <c r="P102" i="1" s="1"/>
  <c r="K105" i="1"/>
  <c r="L105" i="1" s="1"/>
  <c r="P105" i="1" s="1"/>
  <c r="K108" i="1"/>
  <c r="L108" i="1" s="1"/>
  <c r="P108" i="1" s="1"/>
  <c r="K109" i="1"/>
  <c r="L109" i="1" s="1"/>
  <c r="P109" i="1" s="1"/>
  <c r="K114" i="1"/>
  <c r="L114" i="1" s="1"/>
  <c r="P114" i="1" s="1"/>
  <c r="K115" i="1"/>
  <c r="L115" i="1" s="1"/>
  <c r="P115" i="1" s="1"/>
  <c r="K120" i="1"/>
  <c r="L120" i="1" s="1"/>
  <c r="P120" i="1" s="1"/>
  <c r="K121" i="1"/>
  <c r="L121" i="1" s="1"/>
  <c r="P121" i="1" s="1"/>
  <c r="K126" i="1"/>
  <c r="L126" i="1" s="1"/>
  <c r="P126" i="1" s="1"/>
  <c r="K127" i="1"/>
  <c r="L127" i="1" s="1"/>
  <c r="P127" i="1" s="1"/>
  <c r="K130" i="1"/>
  <c r="L130" i="1" s="1"/>
  <c r="P130" i="1" s="1"/>
  <c r="K133" i="1"/>
  <c r="L133" i="1" s="1"/>
  <c r="P133" i="1" s="1"/>
  <c r="K136" i="1"/>
  <c r="L136" i="1" s="1"/>
  <c r="P136" i="1" s="1"/>
  <c r="K137" i="1"/>
  <c r="L137" i="1" s="1"/>
  <c r="P137" i="1" s="1"/>
  <c r="K142" i="1"/>
  <c r="L142" i="1" s="1"/>
  <c r="P142" i="1" s="1"/>
  <c r="K143" i="1"/>
  <c r="L143" i="1" s="1"/>
  <c r="P143" i="1" s="1"/>
  <c r="K76" i="1"/>
  <c r="L76" i="1" s="1"/>
  <c r="P76" i="1" s="1"/>
  <c r="K82" i="1"/>
  <c r="L82" i="1" s="1"/>
  <c r="P82" i="1" s="1"/>
  <c r="K83" i="1"/>
  <c r="L83" i="1" s="1"/>
  <c r="P83" i="1" s="1"/>
  <c r="K89" i="1"/>
  <c r="L89" i="1" s="1"/>
  <c r="P89" i="1" s="1"/>
  <c r="K104" i="1"/>
  <c r="L104" i="1" s="1"/>
  <c r="P104" i="1" s="1"/>
  <c r="K110" i="1"/>
  <c r="L110" i="1" s="1"/>
  <c r="P110" i="1" s="1"/>
  <c r="K111" i="1"/>
  <c r="L111" i="1" s="1"/>
  <c r="P111" i="1" s="1"/>
  <c r="K117" i="1"/>
  <c r="L117" i="1" s="1"/>
  <c r="P117" i="1" s="1"/>
  <c r="K132" i="1"/>
  <c r="L132" i="1" s="1"/>
  <c r="P132" i="1" s="1"/>
  <c r="K138" i="1"/>
  <c r="L138" i="1" s="1"/>
  <c r="P138" i="1" s="1"/>
  <c r="K139" i="1"/>
  <c r="L139" i="1" s="1"/>
  <c r="P139" i="1" s="1"/>
  <c r="K73" i="1"/>
  <c r="L73" i="1" s="1"/>
  <c r="P73" i="1" s="1"/>
  <c r="K79" i="1"/>
  <c r="L79" i="1" s="1"/>
  <c r="P79" i="1" s="1"/>
  <c r="K88" i="1"/>
  <c r="L88" i="1" s="1"/>
  <c r="P88" i="1" s="1"/>
  <c r="K94" i="1"/>
  <c r="L94" i="1" s="1"/>
  <c r="P94" i="1" s="1"/>
  <c r="K112" i="1"/>
  <c r="L112" i="1" s="1"/>
  <c r="P112" i="1" s="1"/>
  <c r="K128" i="1"/>
  <c r="L128" i="1" s="1"/>
  <c r="P128" i="1" s="1"/>
  <c r="K134" i="1"/>
  <c r="L134" i="1" s="1"/>
  <c r="P134" i="1" s="1"/>
  <c r="K141" i="1"/>
  <c r="L141" i="1" s="1"/>
  <c r="P141" i="1" s="1"/>
  <c r="K144" i="1"/>
  <c r="L144" i="1" s="1"/>
  <c r="P144" i="1" s="1"/>
  <c r="K146" i="1"/>
  <c r="L146" i="1" s="1"/>
  <c r="P146" i="1" s="1"/>
  <c r="K148" i="1"/>
  <c r="L148" i="1" s="1"/>
  <c r="P148" i="1" s="1"/>
  <c r="K149" i="1"/>
  <c r="L149" i="1" s="1"/>
  <c r="P149" i="1" s="1"/>
  <c r="K154" i="1"/>
  <c r="L154" i="1" s="1"/>
  <c r="P154" i="1" s="1"/>
  <c r="K155" i="1"/>
  <c r="L155" i="1" s="1"/>
  <c r="P155" i="1" s="1"/>
  <c r="K158" i="1"/>
  <c r="L158" i="1" s="1"/>
  <c r="P158" i="1" s="1"/>
  <c r="K161" i="1"/>
  <c r="L161" i="1" s="1"/>
  <c r="P161" i="1" s="1"/>
  <c r="K164" i="1"/>
  <c r="L164" i="1" s="1"/>
  <c r="P164" i="1" s="1"/>
  <c r="K165" i="1"/>
  <c r="L165" i="1" s="1"/>
  <c r="P165" i="1" s="1"/>
  <c r="K170" i="1"/>
  <c r="L170" i="1" s="1"/>
  <c r="P170" i="1" s="1"/>
  <c r="K171" i="1"/>
  <c r="L171" i="1" s="1"/>
  <c r="P171" i="1" s="1"/>
  <c r="K176" i="1"/>
  <c r="L176" i="1" s="1"/>
  <c r="P176" i="1" s="1"/>
  <c r="K177" i="1"/>
  <c r="L177" i="1" s="1"/>
  <c r="P177" i="1" s="1"/>
  <c r="K182" i="1"/>
  <c r="L182" i="1" s="1"/>
  <c r="P182" i="1" s="1"/>
  <c r="K183" i="1"/>
  <c r="L183" i="1" s="1"/>
  <c r="P183" i="1" s="1"/>
  <c r="K186" i="1"/>
  <c r="L186" i="1" s="1"/>
  <c r="P186" i="1" s="1"/>
  <c r="K189" i="1"/>
  <c r="L189" i="1" s="1"/>
  <c r="P189" i="1" s="1"/>
  <c r="K192" i="1"/>
  <c r="L192" i="1" s="1"/>
  <c r="P192" i="1" s="1"/>
  <c r="K193" i="1"/>
  <c r="L193" i="1" s="1"/>
  <c r="P193" i="1" s="1"/>
  <c r="K198" i="1"/>
  <c r="L198" i="1" s="1"/>
  <c r="P198" i="1" s="1"/>
  <c r="K199" i="1"/>
  <c r="L199" i="1" s="1"/>
  <c r="P199" i="1" s="1"/>
  <c r="K67" i="1"/>
  <c r="L67" i="1" s="1"/>
  <c r="P67" i="1" s="1"/>
  <c r="K85" i="1"/>
  <c r="L85" i="1" s="1"/>
  <c r="P85" i="1" s="1"/>
  <c r="K91" i="1"/>
  <c r="L91" i="1" s="1"/>
  <c r="P91" i="1" s="1"/>
  <c r="K101" i="1"/>
  <c r="L101" i="1" s="1"/>
  <c r="P101" i="1" s="1"/>
  <c r="K107" i="1"/>
  <c r="L107" i="1" s="1"/>
  <c r="P107" i="1" s="1"/>
  <c r="K116" i="1"/>
  <c r="L116" i="1" s="1"/>
  <c r="P116" i="1" s="1"/>
  <c r="K122" i="1"/>
  <c r="L122" i="1" s="1"/>
  <c r="P122" i="1" s="1"/>
  <c r="K140" i="1"/>
  <c r="L140" i="1" s="1"/>
  <c r="P140" i="1" s="1"/>
  <c r="K160" i="1"/>
  <c r="L160" i="1" s="1"/>
  <c r="P160" i="1" s="1"/>
  <c r="K166" i="1"/>
  <c r="L166" i="1" s="1"/>
  <c r="P166" i="1" s="1"/>
  <c r="K167" i="1"/>
  <c r="L167" i="1" s="1"/>
  <c r="P167" i="1" s="1"/>
  <c r="K173" i="1"/>
  <c r="L173" i="1" s="1"/>
  <c r="P173" i="1" s="1"/>
  <c r="K188" i="1"/>
  <c r="L188" i="1" s="1"/>
  <c r="P188" i="1" s="1"/>
  <c r="K72" i="1"/>
  <c r="L72" i="1" s="1"/>
  <c r="P72" i="1" s="1"/>
  <c r="K78" i="1"/>
  <c r="L78" i="1" s="1"/>
  <c r="P78" i="1" s="1"/>
  <c r="K95" i="1"/>
  <c r="L95" i="1" s="1"/>
  <c r="P95" i="1" s="1"/>
  <c r="K113" i="1"/>
  <c r="L113" i="1" s="1"/>
  <c r="P113" i="1" s="1"/>
  <c r="K119" i="1"/>
  <c r="L119" i="1" s="1"/>
  <c r="P119" i="1" s="1"/>
  <c r="K129" i="1"/>
  <c r="L129" i="1" s="1"/>
  <c r="P129" i="1" s="1"/>
  <c r="K135" i="1"/>
  <c r="L135" i="1" s="1"/>
  <c r="P135" i="1" s="1"/>
  <c r="K147" i="1"/>
  <c r="L147" i="1" s="1"/>
  <c r="P147" i="1" s="1"/>
  <c r="K150" i="1"/>
  <c r="L150" i="1" s="1"/>
  <c r="P150" i="1" s="1"/>
  <c r="K151" i="1"/>
  <c r="L151" i="1" s="1"/>
  <c r="P151" i="1" s="1"/>
  <c r="K156" i="1"/>
  <c r="L156" i="1" s="1"/>
  <c r="P156" i="1" s="1"/>
  <c r="K157" i="1"/>
  <c r="L157" i="1" s="1"/>
  <c r="P157" i="1" s="1"/>
  <c r="Q160" i="1" s="1"/>
  <c r="R165" i="1" s="1"/>
  <c r="K162" i="1"/>
  <c r="L162" i="1" s="1"/>
  <c r="P162" i="1" s="1"/>
  <c r="K163" i="1"/>
  <c r="L163" i="1" s="1"/>
  <c r="P163" i="1" s="1"/>
  <c r="K168" i="1"/>
  <c r="L168" i="1" s="1"/>
  <c r="P168" i="1" s="1"/>
  <c r="K169" i="1"/>
  <c r="L169" i="1" s="1"/>
  <c r="P169" i="1" s="1"/>
  <c r="K172" i="1"/>
  <c r="L172" i="1" s="1"/>
  <c r="P172" i="1" s="1"/>
  <c r="K175" i="1"/>
  <c r="L175" i="1" s="1"/>
  <c r="P175" i="1" s="1"/>
  <c r="K178" i="1"/>
  <c r="L178" i="1" s="1"/>
  <c r="P178" i="1" s="1"/>
  <c r="K179" i="1"/>
  <c r="L179" i="1" s="1"/>
  <c r="P179" i="1" s="1"/>
  <c r="K184" i="1"/>
  <c r="L184" i="1" s="1"/>
  <c r="P184" i="1" s="1"/>
  <c r="K185" i="1"/>
  <c r="L185" i="1" s="1"/>
  <c r="P185" i="1" s="1"/>
  <c r="K190" i="1"/>
  <c r="L190" i="1" s="1"/>
  <c r="P190" i="1" s="1"/>
  <c r="K191" i="1"/>
  <c r="L191" i="1" s="1"/>
  <c r="P191" i="1" s="1"/>
  <c r="K196" i="1"/>
  <c r="L196" i="1" s="1"/>
  <c r="P196" i="1" s="1"/>
  <c r="K197" i="1"/>
  <c r="L197" i="1" s="1"/>
  <c r="P197" i="1" s="1"/>
  <c r="K200" i="1"/>
  <c r="L200" i="1" s="1"/>
  <c r="P200" i="1" s="1"/>
  <c r="K123" i="1"/>
  <c r="L123" i="1" s="1"/>
  <c r="P123" i="1" s="1"/>
  <c r="K145" i="1"/>
  <c r="L145" i="1" s="1"/>
  <c r="P145" i="1" s="1"/>
  <c r="K152" i="1"/>
  <c r="L152" i="1" s="1"/>
  <c r="P152" i="1" s="1"/>
  <c r="K159" i="1"/>
  <c r="L159" i="1" s="1"/>
  <c r="P159" i="1" s="1"/>
  <c r="K174" i="1"/>
  <c r="L174" i="1" s="1"/>
  <c r="P174" i="1" s="1"/>
  <c r="Q181" i="1" s="1"/>
  <c r="R186" i="1" s="1"/>
  <c r="K194" i="1"/>
  <c r="L194" i="1" s="1"/>
  <c r="P194" i="1" s="1"/>
  <c r="K206" i="1"/>
  <c r="L206" i="1" s="1"/>
  <c r="P206" i="1" s="1"/>
  <c r="K207" i="1"/>
  <c r="L207" i="1" s="1"/>
  <c r="P207" i="1" s="1"/>
  <c r="K213" i="1"/>
  <c r="L213" i="1" s="1"/>
  <c r="P213" i="1" s="1"/>
  <c r="K214" i="1"/>
  <c r="L214" i="1" s="1"/>
  <c r="P214" i="1" s="1"/>
  <c r="K219" i="1"/>
  <c r="L219" i="1" s="1"/>
  <c r="P219" i="1" s="1"/>
  <c r="K220" i="1"/>
  <c r="L220" i="1" s="1"/>
  <c r="P220" i="1" s="1"/>
  <c r="K225" i="1"/>
  <c r="L225" i="1" s="1"/>
  <c r="P225" i="1" s="1"/>
  <c r="K226" i="1"/>
  <c r="L226" i="1" s="1"/>
  <c r="P226" i="1" s="1"/>
  <c r="K231" i="1"/>
  <c r="L231" i="1" s="1"/>
  <c r="P231" i="1" s="1"/>
  <c r="K232" i="1"/>
  <c r="L232" i="1" s="1"/>
  <c r="P232" i="1" s="1"/>
  <c r="K235" i="1"/>
  <c r="L235" i="1" s="1"/>
  <c r="P235" i="1" s="1"/>
  <c r="K238" i="1"/>
  <c r="L238" i="1" s="1"/>
  <c r="P238" i="1" s="1"/>
  <c r="K241" i="1"/>
  <c r="L241" i="1" s="1"/>
  <c r="P241" i="1" s="1"/>
  <c r="K242" i="1"/>
  <c r="L242" i="1" s="1"/>
  <c r="P242" i="1" s="1"/>
  <c r="K247" i="1"/>
  <c r="L247" i="1" s="1"/>
  <c r="P247" i="1" s="1"/>
  <c r="K248" i="1"/>
  <c r="L248" i="1" s="1"/>
  <c r="P248" i="1" s="1"/>
  <c r="K253" i="1"/>
  <c r="L253" i="1" s="1"/>
  <c r="P253" i="1" s="1"/>
  <c r="K254" i="1"/>
  <c r="L254" i="1" s="1"/>
  <c r="P254" i="1" s="1"/>
  <c r="K259" i="1"/>
  <c r="L259" i="1" s="1"/>
  <c r="P259" i="1" s="1"/>
  <c r="K260" i="1"/>
  <c r="L260" i="1" s="1"/>
  <c r="P260" i="1" s="1"/>
  <c r="K263" i="1"/>
  <c r="L263" i="1" s="1"/>
  <c r="P263" i="1" s="1"/>
  <c r="K266" i="1"/>
  <c r="L266" i="1" s="1"/>
  <c r="P266" i="1" s="1"/>
  <c r="K100" i="1"/>
  <c r="L100" i="1" s="1"/>
  <c r="P100" i="1" s="1"/>
  <c r="K106" i="1"/>
  <c r="L106" i="1" s="1"/>
  <c r="P106" i="1" s="1"/>
  <c r="K181" i="1"/>
  <c r="L181" i="1" s="1"/>
  <c r="P181" i="1" s="1"/>
  <c r="K203" i="1"/>
  <c r="L203" i="1" s="1"/>
  <c r="P203" i="1" s="1"/>
  <c r="K208" i="1"/>
  <c r="L208" i="1" s="1"/>
  <c r="P208" i="1" s="1"/>
  <c r="K209" i="1"/>
  <c r="L209" i="1" s="1"/>
  <c r="P209" i="1" s="1"/>
  <c r="K210" i="1"/>
  <c r="L210" i="1" s="1"/>
  <c r="P210" i="1" s="1"/>
  <c r="K211" i="1"/>
  <c r="L211" i="1" s="1"/>
  <c r="P211" i="1" s="1"/>
  <c r="K215" i="1"/>
  <c r="L215" i="1" s="1"/>
  <c r="P215" i="1" s="1"/>
  <c r="K216" i="1"/>
  <c r="L216" i="1" s="1"/>
  <c r="P216" i="1" s="1"/>
  <c r="K222" i="1"/>
  <c r="L222" i="1" s="1"/>
  <c r="P222" i="1" s="1"/>
  <c r="K237" i="1"/>
  <c r="L237" i="1" s="1"/>
  <c r="P237" i="1" s="1"/>
  <c r="K243" i="1"/>
  <c r="L243" i="1" s="1"/>
  <c r="P243" i="1" s="1"/>
  <c r="K244" i="1"/>
  <c r="L244" i="1" s="1"/>
  <c r="P244" i="1" s="1"/>
  <c r="K66" i="1"/>
  <c r="L66" i="1" s="1"/>
  <c r="P66" i="1" s="1"/>
  <c r="K153" i="1"/>
  <c r="L153" i="1" s="1"/>
  <c r="P153" i="1" s="1"/>
  <c r="K201" i="1"/>
  <c r="L201" i="1" s="1"/>
  <c r="P201" i="1" s="1"/>
  <c r="K202" i="1"/>
  <c r="L202" i="1" s="1"/>
  <c r="P202" i="1" s="1"/>
  <c r="K217" i="1"/>
  <c r="L217" i="1" s="1"/>
  <c r="P217" i="1" s="1"/>
  <c r="K218" i="1"/>
  <c r="L218" i="1" s="1"/>
  <c r="P218" i="1" s="1"/>
  <c r="K221" i="1"/>
  <c r="L221" i="1" s="1"/>
  <c r="K224" i="1"/>
  <c r="L224" i="1" s="1"/>
  <c r="P224" i="1" s="1"/>
  <c r="K227" i="1"/>
  <c r="L227" i="1" s="1"/>
  <c r="P227" i="1" s="1"/>
  <c r="K228" i="1"/>
  <c r="L228" i="1" s="1"/>
  <c r="P228" i="1" s="1"/>
  <c r="K233" i="1"/>
  <c r="L233" i="1" s="1"/>
  <c r="P233" i="1" s="1"/>
  <c r="K234" i="1"/>
  <c r="L234" i="1" s="1"/>
  <c r="P234" i="1" s="1"/>
  <c r="K239" i="1"/>
  <c r="L239" i="1" s="1"/>
  <c r="P239" i="1" s="1"/>
  <c r="K240" i="1"/>
  <c r="L240" i="1" s="1"/>
  <c r="P240" i="1" s="1"/>
  <c r="K245" i="1"/>
  <c r="L245" i="1" s="1"/>
  <c r="K246" i="1"/>
  <c r="L246" i="1" s="1"/>
  <c r="P246" i="1" s="1"/>
  <c r="K249" i="1"/>
  <c r="L249" i="1" s="1"/>
  <c r="P249" i="1" s="1"/>
  <c r="K252" i="1"/>
  <c r="L252" i="1" s="1"/>
  <c r="P252" i="1" s="1"/>
  <c r="K255" i="1"/>
  <c r="L255" i="1" s="1"/>
  <c r="K256" i="1"/>
  <c r="L256" i="1" s="1"/>
  <c r="P256" i="1" s="1"/>
  <c r="K290" i="1"/>
  <c r="L290" i="1" s="1"/>
  <c r="P290" i="1" s="1"/>
  <c r="K284" i="1"/>
  <c r="L284" i="1" s="1"/>
  <c r="P284" i="1" s="1"/>
  <c r="K283" i="1"/>
  <c r="L283" i="1" s="1"/>
  <c r="P283" i="1" s="1"/>
  <c r="K280" i="1"/>
  <c r="L280" i="1" s="1"/>
  <c r="P280" i="1" s="1"/>
  <c r="K273" i="1"/>
  <c r="L273" i="1" s="1"/>
  <c r="P273" i="1" s="1"/>
  <c r="Q271" i="1"/>
  <c r="K268" i="1"/>
  <c r="L268" i="1" s="1"/>
  <c r="K267" i="1"/>
  <c r="L267" i="1" s="1"/>
  <c r="P267" i="1" s="1"/>
  <c r="K264" i="1"/>
  <c r="L264" i="1" s="1"/>
  <c r="P264" i="1" s="1"/>
  <c r="Q260" i="1"/>
  <c r="K258" i="1"/>
  <c r="L258" i="1" s="1"/>
  <c r="P258" i="1" s="1"/>
  <c r="Q249" i="1"/>
  <c r="R254" i="1" s="1"/>
  <c r="Q226" i="1"/>
  <c r="Q178" i="1"/>
  <c r="K294" i="1"/>
  <c r="L294" i="1" s="1"/>
  <c r="P294" i="1" s="1"/>
  <c r="K291" i="1"/>
  <c r="L291" i="1" s="1"/>
  <c r="P291" i="1" s="1"/>
  <c r="K288" i="1"/>
  <c r="L288" i="1" s="1"/>
  <c r="P288" i="1" s="1"/>
  <c r="K287" i="1"/>
  <c r="L287" i="1" s="1"/>
  <c r="P287" i="1" s="1"/>
  <c r="Q285" i="1"/>
  <c r="R290" i="1" s="1"/>
  <c r="K282" i="1"/>
  <c r="L282" i="1" s="1"/>
  <c r="P282" i="1" s="1"/>
  <c r="K281" i="1"/>
  <c r="L281" i="1" s="1"/>
  <c r="P281" i="1" s="1"/>
  <c r="Q278" i="1"/>
  <c r="K276" i="1"/>
  <c r="L276" i="1" s="1"/>
  <c r="P276" i="1" s="1"/>
  <c r="K275" i="1"/>
  <c r="L275" i="1" s="1"/>
  <c r="P275" i="1" s="1"/>
  <c r="K270" i="1"/>
  <c r="L270" i="1" s="1"/>
  <c r="P270" i="1" s="1"/>
  <c r="K269" i="1"/>
  <c r="L269" i="1" s="1"/>
  <c r="P269" i="1" s="1"/>
  <c r="Q266" i="1"/>
  <c r="Q264" i="1"/>
  <c r="R269" i="1" s="1"/>
  <c r="Q263" i="1"/>
  <c r="K261" i="1"/>
  <c r="L261" i="1" s="1"/>
  <c r="P261" i="1" s="1"/>
  <c r="Q254" i="1"/>
  <c r="R259" i="1" s="1"/>
  <c r="K251" i="1"/>
  <c r="L251" i="1" s="1"/>
  <c r="P251" i="1" s="1"/>
  <c r="K250" i="1"/>
  <c r="L250" i="1" s="1"/>
  <c r="P250" i="1" s="1"/>
  <c r="Q248" i="1"/>
  <c r="R253" i="1" s="1"/>
  <c r="Q238" i="1"/>
  <c r="R243" i="1" s="1"/>
  <c r="K236" i="1"/>
  <c r="L236" i="1" s="1"/>
  <c r="P236" i="1" s="1"/>
  <c r="K229" i="1"/>
  <c r="L229" i="1" s="1"/>
  <c r="P229" i="1" s="1"/>
  <c r="Q227" i="1"/>
  <c r="Q214" i="1"/>
  <c r="R219" i="1" s="1"/>
  <c r="K205" i="1"/>
  <c r="L205" i="1" s="1"/>
  <c r="P205" i="1" s="1"/>
  <c r="Q198" i="1"/>
  <c r="R203" i="1" s="1"/>
  <c r="K195" i="1"/>
  <c r="L195" i="1" s="1"/>
  <c r="P195" i="1" s="1"/>
  <c r="Q192" i="1"/>
  <c r="R197" i="1" s="1"/>
  <c r="Q156" i="1"/>
  <c r="R161" i="1" s="1"/>
  <c r="K289" i="1"/>
  <c r="L289" i="1" s="1"/>
  <c r="P289" i="1" s="1"/>
  <c r="K277" i="1"/>
  <c r="L277" i="1" s="1"/>
  <c r="P277" i="1" s="1"/>
  <c r="K274" i="1"/>
  <c r="L274" i="1" s="1"/>
  <c r="P274" i="1" s="1"/>
  <c r="Q255" i="1"/>
  <c r="R260" i="1" s="1"/>
  <c r="Q239" i="1"/>
  <c r="K230" i="1"/>
  <c r="L230" i="1" s="1"/>
  <c r="P230" i="1" s="1"/>
  <c r="Q295" i="1"/>
  <c r="Q294" i="1"/>
  <c r="K292" i="1"/>
  <c r="L292" i="1" s="1"/>
  <c r="P292" i="1" s="1"/>
  <c r="Q289" i="1"/>
  <c r="R294" i="1" s="1"/>
  <c r="Q288" i="1"/>
  <c r="K286" i="1"/>
  <c r="L286" i="1" s="1"/>
  <c r="P286" i="1" s="1"/>
  <c r="K285" i="1"/>
  <c r="L285" i="1" s="1"/>
  <c r="P285" i="1" s="1"/>
  <c r="Q283" i="1"/>
  <c r="Q282" i="1"/>
  <c r="R287" i="1" s="1"/>
  <c r="K279" i="1"/>
  <c r="L279" i="1" s="1"/>
  <c r="P279" i="1" s="1"/>
  <c r="Q277" i="1"/>
  <c r="Q276" i="1"/>
  <c r="Q273" i="1"/>
  <c r="R278" i="1" s="1"/>
  <c r="Q270" i="1"/>
  <c r="R275" i="1" s="1"/>
  <c r="Q267" i="1"/>
  <c r="K265" i="1"/>
  <c r="L265" i="1" s="1"/>
  <c r="P265" i="1" s="1"/>
  <c r="K262" i="1"/>
  <c r="L262" i="1" s="1"/>
  <c r="P262" i="1" s="1"/>
  <c r="K257" i="1"/>
  <c r="L257" i="1" s="1"/>
  <c r="P257" i="1" s="1"/>
  <c r="Q252" i="1"/>
  <c r="R257" i="1" s="1"/>
  <c r="Q242" i="1"/>
  <c r="Q233" i="1"/>
  <c r="R238" i="1" s="1"/>
  <c r="Q220" i="1"/>
  <c r="R225" i="1" s="1"/>
  <c r="Q207" i="1"/>
  <c r="K84" i="1"/>
  <c r="L84" i="1" s="1"/>
  <c r="P84" i="1" s="1"/>
  <c r="K62" i="1"/>
  <c r="L62" i="1" s="1"/>
  <c r="P62" i="1" s="1"/>
  <c r="K33" i="1"/>
  <c r="L33" i="1" s="1"/>
  <c r="P33" i="1" s="1"/>
  <c r="K39" i="1"/>
  <c r="L39" i="1" s="1"/>
  <c r="P39" i="1" s="1"/>
  <c r="K45" i="1"/>
  <c r="L45" i="1" s="1"/>
  <c r="P45" i="1" s="1"/>
  <c r="Q57" i="1"/>
  <c r="Q21" i="1"/>
  <c r="Q53" i="1"/>
  <c r="Q33" i="1"/>
  <c r="Q17" i="1"/>
  <c r="Q49" i="1"/>
  <c r="R54" i="1" s="1"/>
  <c r="Q29" i="1"/>
  <c r="Q61" i="1"/>
  <c r="Q45" i="1"/>
  <c r="R50" i="1" s="1"/>
  <c r="Q25" i="1"/>
  <c r="R30" i="1" s="1"/>
  <c r="Q37" i="1"/>
  <c r="K51" i="1"/>
  <c r="L51" i="1" s="1"/>
  <c r="P51" i="1" s="1"/>
  <c r="K26" i="1"/>
  <c r="L26" i="1" s="1"/>
  <c r="P26" i="1" s="1"/>
  <c r="Q64" i="1"/>
  <c r="Q60" i="1"/>
  <c r="Q56" i="1"/>
  <c r="Q52" i="1"/>
  <c r="R57" i="1" s="1"/>
  <c r="Q44" i="1"/>
  <c r="Q40" i="1"/>
  <c r="Q36" i="1"/>
  <c r="Q32" i="1"/>
  <c r="R37" i="1" s="1"/>
  <c r="Q28" i="1"/>
  <c r="R33" i="1" s="1"/>
  <c r="Q24" i="1"/>
  <c r="Q16" i="1"/>
  <c r="K44" i="1"/>
  <c r="L44" i="1" s="1"/>
  <c r="P44" i="1" s="1"/>
  <c r="K38" i="1"/>
  <c r="L38" i="1" s="1"/>
  <c r="P38" i="1" s="1"/>
  <c r="K32" i="1"/>
  <c r="L32" i="1" s="1"/>
  <c r="P32" i="1" s="1"/>
  <c r="Q63" i="1"/>
  <c r="R68" i="1" s="1"/>
  <c r="Q59" i="1"/>
  <c r="R64" i="1" s="1"/>
  <c r="Q51" i="1"/>
  <c r="R56" i="1" s="1"/>
  <c r="Q47" i="1"/>
  <c r="Q43" i="1"/>
  <c r="Q39" i="1"/>
  <c r="R44" i="1" s="1"/>
  <c r="Q35" i="1"/>
  <c r="R40" i="1" s="1"/>
  <c r="Q31" i="1"/>
  <c r="R36" i="1" s="1"/>
  <c r="Q23" i="1"/>
  <c r="Q19" i="1"/>
  <c r="R24" i="1" s="1"/>
  <c r="Q15" i="1"/>
  <c r="K64" i="1"/>
  <c r="L64" i="1" s="1"/>
  <c r="P64" i="1" s="1"/>
  <c r="K56" i="1"/>
  <c r="L56" i="1" s="1"/>
  <c r="P56" i="1" s="1"/>
  <c r="Q58" i="1"/>
  <c r="R63" i="1" s="1"/>
  <c r="Q54" i="1"/>
  <c r="Q50" i="1"/>
  <c r="Q46" i="1"/>
  <c r="Q42" i="1"/>
  <c r="R47" i="1" s="1"/>
  <c r="Q38" i="1"/>
  <c r="R43" i="1" s="1"/>
  <c r="Q30" i="1"/>
  <c r="Q26" i="1"/>
  <c r="Q22" i="1"/>
  <c r="Q18" i="1"/>
  <c r="R23" i="1" s="1"/>
  <c r="Q14" i="1"/>
  <c r="R19" i="1" s="1"/>
  <c r="K57" i="1"/>
  <c r="L57" i="1" s="1"/>
  <c r="P57" i="1" s="1"/>
  <c r="K53" i="1"/>
  <c r="L53" i="1" s="1"/>
  <c r="P53" i="1" s="1"/>
  <c r="K52" i="1"/>
  <c r="L52" i="1" s="1"/>
  <c r="P52" i="1" s="1"/>
  <c r="K47" i="1"/>
  <c r="L47" i="1" s="1"/>
  <c r="P47" i="1" s="1"/>
  <c r="K46" i="1"/>
  <c r="L46" i="1" s="1"/>
  <c r="P46" i="1" s="1"/>
  <c r="K41" i="1"/>
  <c r="L41" i="1" s="1"/>
  <c r="P41" i="1" s="1"/>
  <c r="K40" i="1"/>
  <c r="L40" i="1" s="1"/>
  <c r="P40" i="1" s="1"/>
  <c r="K34" i="1"/>
  <c r="L34" i="1" s="1"/>
  <c r="P34" i="1" s="1"/>
  <c r="K7" i="1"/>
  <c r="L7" i="1" s="1"/>
  <c r="P7" i="1" s="1"/>
  <c r="K9" i="1"/>
  <c r="L9" i="1" s="1"/>
  <c r="P9" i="1" s="1"/>
  <c r="K11" i="1"/>
  <c r="L11" i="1" s="1"/>
  <c r="P11" i="1" s="1"/>
  <c r="K13" i="1"/>
  <c r="L13" i="1" s="1"/>
  <c r="P13" i="1" s="1"/>
  <c r="K8" i="1"/>
  <c r="L8" i="1" s="1"/>
  <c r="P8" i="1" s="1"/>
  <c r="K10" i="1"/>
  <c r="L10" i="1" s="1"/>
  <c r="P10" i="1" s="1"/>
  <c r="K12" i="1"/>
  <c r="L12" i="1" s="1"/>
  <c r="P12" i="1" s="1"/>
  <c r="K14" i="1"/>
  <c r="L14" i="1" s="1"/>
  <c r="P14" i="1" s="1"/>
  <c r="K15" i="1"/>
  <c r="L15" i="1" s="1"/>
  <c r="P15" i="1" s="1"/>
  <c r="K17" i="1"/>
  <c r="L17" i="1" s="1"/>
  <c r="P17" i="1" s="1"/>
  <c r="K18" i="1"/>
  <c r="L18" i="1" s="1"/>
  <c r="P18" i="1" s="1"/>
  <c r="K16" i="1"/>
  <c r="L16" i="1" s="1"/>
  <c r="P16" i="1" s="1"/>
  <c r="K21" i="1"/>
  <c r="L21" i="1" s="1"/>
  <c r="P21" i="1" s="1"/>
  <c r="K19" i="1"/>
  <c r="L19" i="1" s="1"/>
  <c r="P19" i="1" s="1"/>
  <c r="K20" i="1"/>
  <c r="L20" i="1" s="1"/>
  <c r="P20" i="1" s="1"/>
  <c r="K22" i="1"/>
  <c r="L22" i="1" s="1"/>
  <c r="P22" i="1" s="1"/>
  <c r="K63" i="1"/>
  <c r="L63" i="1" s="1"/>
  <c r="P63" i="1" s="1"/>
  <c r="K59" i="1"/>
  <c r="L59" i="1" s="1"/>
  <c r="P59" i="1" s="1"/>
  <c r="K58" i="1"/>
  <c r="L58" i="1" s="1"/>
  <c r="P58" i="1" s="1"/>
  <c r="K54" i="1"/>
  <c r="L54" i="1" s="1"/>
  <c r="P54" i="1" s="1"/>
  <c r="K49" i="1"/>
  <c r="L49" i="1" s="1"/>
  <c r="P49" i="1" s="1"/>
  <c r="K48" i="1"/>
  <c r="L48" i="1" s="1"/>
  <c r="P48" i="1" s="1"/>
  <c r="K42" i="1"/>
  <c r="L42" i="1" s="1"/>
  <c r="P42" i="1" s="1"/>
  <c r="K35" i="1"/>
  <c r="L35" i="1" s="1"/>
  <c r="P35" i="1" s="1"/>
  <c r="K29" i="1"/>
  <c r="L29" i="1" s="1"/>
  <c r="P29" i="1" s="1"/>
  <c r="K28" i="1"/>
  <c r="L28" i="1" s="1"/>
  <c r="P28" i="1" s="1"/>
  <c r="K23" i="1"/>
  <c r="L23" i="1" s="1"/>
  <c r="P23" i="1" s="1"/>
  <c r="K61" i="1"/>
  <c r="L61" i="1" s="1"/>
  <c r="P61" i="1" s="1"/>
  <c r="K60" i="1"/>
  <c r="L60" i="1" s="1"/>
  <c r="P60" i="1" s="1"/>
  <c r="K55" i="1"/>
  <c r="L55" i="1" s="1"/>
  <c r="P55" i="1" s="1"/>
  <c r="K50" i="1"/>
  <c r="L50" i="1" s="1"/>
  <c r="P50" i="1" s="1"/>
  <c r="K43" i="1"/>
  <c r="L43" i="1" s="1"/>
  <c r="P43" i="1" s="1"/>
  <c r="K37" i="1"/>
  <c r="L37" i="1" s="1"/>
  <c r="P37" i="1" s="1"/>
  <c r="K36" i="1"/>
  <c r="L36" i="1" s="1"/>
  <c r="P36" i="1" s="1"/>
  <c r="K31" i="1"/>
  <c r="L31" i="1" s="1"/>
  <c r="P31" i="1" s="1"/>
  <c r="K30" i="1"/>
  <c r="L30" i="1" s="1"/>
  <c r="P30" i="1" s="1"/>
  <c r="K25" i="1"/>
  <c r="L25" i="1" s="1"/>
  <c r="P25" i="1" s="1"/>
  <c r="K24" i="1"/>
  <c r="L24" i="1" s="1"/>
  <c r="P24" i="1" s="1"/>
  <c r="K6" i="1"/>
  <c r="L6" i="1" s="1"/>
  <c r="P6" i="1" s="1"/>
  <c r="R59" i="1" l="1"/>
  <c r="R49" i="1"/>
  <c r="R26" i="1"/>
  <c r="R191" i="1"/>
  <c r="R159" i="1"/>
  <c r="B30" i="7"/>
  <c r="B35" i="7"/>
  <c r="C35" i="7" s="1"/>
  <c r="Q195" i="1"/>
  <c r="R200" i="1" s="1"/>
  <c r="R261" i="1"/>
  <c r="R273" i="1"/>
  <c r="R296" i="1"/>
  <c r="R233" i="1"/>
  <c r="R234" i="1"/>
  <c r="R206" i="1"/>
  <c r="R103" i="1"/>
  <c r="R91" i="1"/>
  <c r="R79" i="1"/>
  <c r="R138" i="1"/>
  <c r="R126" i="1"/>
  <c r="R114" i="1"/>
  <c r="R92" i="1"/>
  <c r="R82" i="1"/>
  <c r="F35" i="7"/>
  <c r="G35" i="7" s="1"/>
  <c r="B31" i="7"/>
  <c r="E31" i="7" s="1"/>
  <c r="B32" i="7"/>
  <c r="E32" i="7" s="1"/>
  <c r="B33" i="7"/>
  <c r="C33" i="7" s="1"/>
  <c r="B34" i="7"/>
  <c r="E34" i="7" s="1"/>
  <c r="R264" i="1"/>
  <c r="R167" i="1"/>
  <c r="R245" i="1"/>
  <c r="R199" i="1"/>
  <c r="R70" i="1"/>
  <c r="R222" i="1"/>
  <c r="R248" i="1"/>
  <c r="R213" i="1"/>
  <c r="R154" i="1"/>
  <c r="R218" i="1"/>
  <c r="R180" i="1"/>
  <c r="R134" i="1"/>
  <c r="R124" i="1"/>
  <c r="R112" i="1"/>
  <c r="R100" i="1"/>
  <c r="R78" i="1"/>
  <c r="R31" i="1"/>
  <c r="R21" i="1"/>
  <c r="R226" i="1"/>
  <c r="R274" i="1"/>
  <c r="R205" i="1"/>
  <c r="R166" i="1"/>
  <c r="R190" i="1"/>
  <c r="R147" i="1"/>
  <c r="R185" i="1"/>
  <c r="R129" i="1"/>
  <c r="R73" i="1"/>
  <c r="R133" i="1"/>
  <c r="R121" i="1"/>
  <c r="R99" i="1"/>
  <c r="R89" i="1"/>
  <c r="R77" i="1"/>
  <c r="R38" i="1"/>
  <c r="R178" i="1"/>
  <c r="R141" i="1"/>
  <c r="R119" i="1"/>
  <c r="R107" i="1"/>
  <c r="R85" i="1"/>
  <c r="R142" i="1"/>
  <c r="R120" i="1"/>
  <c r="R110" i="1"/>
  <c r="R98" i="1"/>
  <c r="R86" i="1"/>
  <c r="R169" i="1"/>
  <c r="R150" i="1"/>
  <c r="R280" i="1"/>
  <c r="R240" i="1"/>
  <c r="R227" i="1"/>
  <c r="R156" i="1"/>
  <c r="R28" i="1"/>
  <c r="R281" i="1"/>
  <c r="R283" i="1"/>
  <c r="R183" i="1"/>
  <c r="R276" i="1"/>
  <c r="R252" i="1"/>
  <c r="R292" i="1"/>
  <c r="R229" i="1"/>
  <c r="R262" i="1"/>
  <c r="R175" i="1"/>
  <c r="R22" i="1"/>
  <c r="R271" i="1"/>
  <c r="R289" i="1"/>
  <c r="R202" i="1"/>
  <c r="R168" i="1"/>
  <c r="R51" i="1"/>
  <c r="R61" i="1"/>
  <c r="R66" i="1"/>
  <c r="R247" i="1"/>
  <c r="R288" i="1"/>
  <c r="R232" i="1"/>
  <c r="R266" i="1"/>
  <c r="R204" i="1"/>
  <c r="R239" i="1"/>
  <c r="R217" i="1"/>
  <c r="R194" i="1"/>
  <c r="R171" i="1"/>
  <c r="R187" i="1"/>
  <c r="R163" i="1"/>
  <c r="R131" i="1"/>
  <c r="R75" i="1"/>
  <c r="R35" i="1"/>
  <c r="R52" i="1"/>
  <c r="R29" i="1"/>
  <c r="R45" i="1"/>
  <c r="R65" i="1"/>
  <c r="R42" i="1"/>
  <c r="R58" i="1"/>
  <c r="R212" i="1"/>
  <c r="R282" i="1"/>
  <c r="R268" i="1"/>
  <c r="R231" i="1"/>
  <c r="R267" i="1"/>
  <c r="R285" i="1"/>
  <c r="R295" i="1"/>
  <c r="R170" i="1"/>
  <c r="R220" i="1"/>
  <c r="R201" i="1"/>
  <c r="R246" i="1"/>
  <c r="R236" i="1"/>
  <c r="R224" i="1"/>
  <c r="R182" i="1"/>
  <c r="R255" i="1"/>
  <c r="R188" i="1"/>
  <c r="R87" i="1"/>
  <c r="R136" i="1"/>
  <c r="R184" i="1"/>
  <c r="R162" i="1"/>
  <c r="R152" i="1"/>
  <c r="R157" i="1"/>
  <c r="R140" i="1"/>
  <c r="R128" i="1"/>
  <c r="R106" i="1"/>
  <c r="R96" i="1"/>
  <c r="R84" i="1"/>
  <c r="R72" i="1"/>
  <c r="R101" i="1"/>
  <c r="R127" i="1"/>
  <c r="R117" i="1"/>
  <c r="R105" i="1"/>
  <c r="R93" i="1"/>
  <c r="R71" i="1"/>
  <c r="P221" i="1"/>
  <c r="Q223" i="1" s="1"/>
  <c r="R228" i="1" s="1"/>
  <c r="Q202" i="1"/>
  <c r="R207" i="1" s="1"/>
  <c r="P268" i="1"/>
  <c r="Q272" i="1" s="1"/>
  <c r="R277" i="1" s="1"/>
  <c r="P255" i="1"/>
  <c r="Q258" i="1" s="1"/>
  <c r="R263" i="1" s="1"/>
  <c r="P245" i="1"/>
  <c r="Q251" i="1" s="1"/>
  <c r="R256" i="1" s="1"/>
  <c r="Q125" i="1"/>
  <c r="R130" i="1" s="1"/>
  <c r="Q167" i="1"/>
  <c r="R172" i="1" s="1"/>
  <c r="Q244" i="1"/>
  <c r="R249" i="1" s="1"/>
  <c r="Q146" i="1"/>
  <c r="R151" i="1" s="1"/>
  <c r="D35" i="7"/>
  <c r="E35" i="7"/>
  <c r="Q188" i="1"/>
  <c r="R193" i="1" s="1"/>
  <c r="Q90" i="1"/>
  <c r="R95" i="1" s="1"/>
  <c r="C34" i="7"/>
  <c r="D34" i="7"/>
  <c r="E30" i="7"/>
  <c r="F30" i="7"/>
  <c r="G30" i="7" s="1"/>
  <c r="C30" i="7"/>
  <c r="D30" i="7"/>
  <c r="D29" i="7"/>
  <c r="E29" i="7"/>
  <c r="F29" i="7"/>
  <c r="G29" i="7" s="1"/>
  <c r="C29" i="7"/>
  <c r="Q132" i="1"/>
  <c r="R137" i="1" s="1"/>
  <c r="Q111" i="1"/>
  <c r="R116" i="1" s="1"/>
  <c r="Q76" i="1"/>
  <c r="R81" i="1" s="1"/>
  <c r="Q279" i="1"/>
  <c r="R284" i="1" s="1"/>
  <c r="Q104" i="1"/>
  <c r="R109" i="1" s="1"/>
  <c r="Q69" i="1"/>
  <c r="R74" i="1" s="1"/>
  <c r="Q230" i="1"/>
  <c r="R235" i="1" s="1"/>
  <c r="Q216" i="1"/>
  <c r="R221" i="1" s="1"/>
  <c r="Q265" i="1"/>
  <c r="R270" i="1" s="1"/>
  <c r="Q237" i="1"/>
  <c r="R242" i="1" s="1"/>
  <c r="Q153" i="1"/>
  <c r="R158" i="1" s="1"/>
  <c r="Q97" i="1"/>
  <c r="R102" i="1" s="1"/>
  <c r="Q139" i="1"/>
  <c r="R144" i="1" s="1"/>
  <c r="Q83" i="1"/>
  <c r="R88" i="1" s="1"/>
  <c r="Q286" i="1"/>
  <c r="R291" i="1" s="1"/>
  <c r="Q209" i="1"/>
  <c r="R214" i="1" s="1"/>
  <c r="Q118" i="1"/>
  <c r="R123" i="1" s="1"/>
  <c r="Q174" i="1"/>
  <c r="R179" i="1" s="1"/>
  <c r="Q293" i="1"/>
  <c r="Q55" i="1"/>
  <c r="R60" i="1" s="1"/>
  <c r="Q27" i="1"/>
  <c r="R32" i="1" s="1"/>
  <c r="Q48" i="1"/>
  <c r="R53" i="1" s="1"/>
  <c r="Q62" i="1"/>
  <c r="R67" i="1" s="1"/>
  <c r="Q41" i="1"/>
  <c r="R46" i="1" s="1"/>
  <c r="Q20" i="1"/>
  <c r="R25" i="1" s="1"/>
  <c r="Q13" i="1"/>
  <c r="R18" i="1" s="1"/>
  <c r="Q34" i="1"/>
  <c r="R39" i="1" s="1"/>
  <c r="C31" i="7" l="1"/>
  <c r="D31" i="7"/>
  <c r="F31" i="7"/>
  <c r="G31" i="7" s="1"/>
  <c r="F34" i="7"/>
  <c r="G34" i="7" s="1"/>
  <c r="I34" i="7" s="1"/>
  <c r="D32" i="7"/>
  <c r="D33" i="7"/>
  <c r="I35" i="7"/>
  <c r="I30" i="7"/>
  <c r="F33" i="7"/>
  <c r="G33" i="7" s="1"/>
  <c r="I31" i="7"/>
  <c r="E33" i="7"/>
  <c r="I29" i="7"/>
  <c r="C32" i="7"/>
  <c r="C36" i="7" s="1"/>
  <c r="F32" i="7"/>
  <c r="R209" i="1"/>
  <c r="R258" i="1"/>
  <c r="R272" i="1"/>
  <c r="R279" i="1"/>
  <c r="R153" i="1"/>
  <c r="R146" i="1"/>
  <c r="R48" i="1"/>
  <c r="R76" i="1"/>
  <c r="R27" i="1"/>
  <c r="R251" i="1"/>
  <c r="R223" i="1"/>
  <c r="R34" i="1"/>
  <c r="R286" i="1"/>
  <c r="R118" i="1"/>
  <c r="R132" i="1"/>
  <c r="R41" i="1"/>
  <c r="R104" i="1"/>
  <c r="R69" i="1"/>
  <c r="R83" i="1"/>
  <c r="R55" i="1"/>
  <c r="R216" i="1"/>
  <c r="R160" i="1"/>
  <c r="R111" i="1"/>
  <c r="R195" i="1"/>
  <c r="R125" i="1"/>
  <c r="R237" i="1"/>
  <c r="R230" i="1"/>
  <c r="R293" i="1"/>
  <c r="R139" i="1"/>
  <c r="R174" i="1"/>
  <c r="R244" i="1"/>
  <c r="R97" i="1"/>
  <c r="R265" i="1"/>
  <c r="R90" i="1"/>
  <c r="R62" i="1"/>
  <c r="R181" i="1"/>
  <c r="R20" i="1"/>
  <c r="I33" i="7" l="1"/>
  <c r="E36" i="7"/>
  <c r="G20" i="7" s="1"/>
  <c r="G32" i="7"/>
  <c r="F36" i="7"/>
  <c r="G21" i="7" s="1"/>
  <c r="G36" i="7" l="1"/>
  <c r="I32" i="7"/>
  <c r="I36" i="7" s="1"/>
</calcChain>
</file>

<file path=xl/comments1.xml><?xml version="1.0" encoding="utf-8"?>
<comments xmlns="http://schemas.openxmlformats.org/spreadsheetml/2006/main">
  <authors>
    <author>tobias.dekoster</author>
  </authors>
  <commentList>
    <comment ref="I4" authorId="0" shapeId="0">
      <text>
        <r>
          <rPr>
            <b/>
            <sz val="9"/>
            <color indexed="81"/>
            <rFont val="Segoe UI"/>
            <family val="2"/>
          </rPr>
          <t>Zahl der am jew. Tag stationär behandelten Patientinnen und Patienten gem. §21 Abs. 2 Satz 1</t>
        </r>
        <r>
          <rPr>
            <sz val="9"/>
            <color indexed="81"/>
            <rFont val="Segoe UI"/>
            <family val="2"/>
          </rPr>
          <t xml:space="preserve">
</t>
        </r>
      </text>
    </comment>
    <comment ref="N4" authorId="0" shapeId="0">
      <text>
        <r>
          <rPr>
            <b/>
            <sz val="9"/>
            <color indexed="81"/>
            <rFont val="Segoe UI"/>
            <family val="2"/>
          </rPr>
          <t>Vergütung für neu aufgestellte Intensivbetten nach Abs. 5</t>
        </r>
      </text>
    </comment>
  </commentList>
</comments>
</file>

<file path=xl/sharedStrings.xml><?xml version="1.0" encoding="utf-8"?>
<sst xmlns="http://schemas.openxmlformats.org/spreadsheetml/2006/main" count="123" uniqueCount="93">
  <si>
    <t>EUR</t>
  </si>
  <si>
    <t>- bitte auswählen -</t>
  </si>
  <si>
    <t>Landesbasisfallwert</t>
  </si>
  <si>
    <t>Bayern</t>
  </si>
  <si>
    <t>Berlin</t>
  </si>
  <si>
    <t>Brandenburg</t>
  </si>
  <si>
    <t>Bremen</t>
  </si>
  <si>
    <t>Hamburg</t>
  </si>
  <si>
    <t>Hessen</t>
  </si>
  <si>
    <t>Niedersachsen</t>
  </si>
  <si>
    <t>Rheinland-Pfalz</t>
  </si>
  <si>
    <t>Saarland</t>
  </si>
  <si>
    <t>Sachsen</t>
  </si>
  <si>
    <t>Sachsen-Anhalt</t>
  </si>
  <si>
    <t>Schleswig-Holstein</t>
  </si>
  <si>
    <t>Thüringen</t>
  </si>
  <si>
    <t>ohne Ausgleiche</t>
  </si>
  <si>
    <t>mit Ausgleichen</t>
  </si>
  <si>
    <t>Baden-
Württemberg</t>
  </si>
  <si>
    <t>Mecklenburg- Vorpommern</t>
  </si>
  <si>
    <t>Nordrhein- Westfalen</t>
  </si>
  <si>
    <t xml:space="preserve"> Zahlbasisfallwert ab 01.03.2019:</t>
  </si>
  <si>
    <t xml:space="preserve"> Zahlbasisfallwert ab 01.02.2019:</t>
  </si>
  <si>
    <t>Zahl-LBFW ab 01.03.2018:</t>
  </si>
  <si>
    <t>Zahl-BFW ab 01.09.2018:</t>
  </si>
  <si>
    <t>anwendbar</t>
  </si>
  <si>
    <t>nicht anwendbar</t>
  </si>
  <si>
    <t>Ausgleichszahlungen für die Verschiebung von planbaren Aufnahmen, Operationen und Eingriffen</t>
  </si>
  <si>
    <t>(2) Die Krankenhäuser ermitteln die Höhe der Ausgleichszahlungen nach Absatz</t>
  </si>
  <si>
    <t>1, indem sie täglich, erstmals für den 16. März 2020, von der Zahl der im Jahresdurchschnitt</t>
  </si>
  <si>
    <t>2019 pro Tag voll- oder teilstationär behandelten Patientinnen und</t>
  </si>
  <si>
    <t>Patienten (Referenzwert) die Zahl der am jeweiligen Tag stationär behandelten Patientinnen</t>
  </si>
  <si>
    <t>und Patienten abziehen. Sofern das Ergebnis größer als Null ist, ist dieses</t>
  </si>
  <si>
    <t xml:space="preserve">mit der tagesbezogenen Pauschale nach Absatz 3 zu multiplizieren. </t>
  </si>
  <si>
    <t>KH &lt; 199 Betten</t>
  </si>
  <si>
    <t>KH 200 - 499 Betten</t>
  </si>
  <si>
    <t>KH &gt; 500 Betten</t>
  </si>
  <si>
    <t>Tagesaktuelle Ermittlung der Ausgleichszahlung nach §21 Krankenhausfinanzierungsgesetz</t>
  </si>
  <si>
    <t>Tag</t>
  </si>
  <si>
    <t>Differenz</t>
  </si>
  <si>
    <t>Zuschuss für zusätzlich aufgestellte Intensivbetten nach Abs. 5 [EUR]</t>
  </si>
  <si>
    <t>bis 30.09.2020</t>
  </si>
  <si>
    <t>Ausgleich [EUR]</t>
  </si>
  <si>
    <t>Montag</t>
  </si>
  <si>
    <t>Dienstag</t>
  </si>
  <si>
    <t>Mittwoch</t>
  </si>
  <si>
    <t>Donnerstag</t>
  </si>
  <si>
    <t>Freitag</t>
  </si>
  <si>
    <t>Wöchentl. Meldung an zust. Landesbehörde am</t>
  </si>
  <si>
    <t xml:space="preserve"> der Folgewoche</t>
  </si>
  <si>
    <t>Tagesbezogene Pauschale nach Absatz 2 Satz 2 [EUR]</t>
  </si>
  <si>
    <t>Neue ITB</t>
  </si>
  <si>
    <t>vorl. Befr.</t>
  </si>
  <si>
    <t>Summe</t>
  </si>
  <si>
    <t>Samstag</t>
  </si>
  <si>
    <t>Sonntag</t>
  </si>
  <si>
    <t>KW</t>
  </si>
  <si>
    <t xml:space="preserve"> </t>
  </si>
  <si>
    <t>Name Krankenhaus</t>
  </si>
  <si>
    <t>IK-Nummer</t>
  </si>
  <si>
    <t>1111-1111-1111-1111</t>
  </si>
  <si>
    <t xml:space="preserve">Für Rückfragen stehen wir Ihnen gerne zur Verfügung. </t>
  </si>
  <si>
    <t>Stempel und Unterschrift</t>
  </si>
  <si>
    <t>____________________</t>
  </si>
  <si>
    <t>Mit freundlichen Grüßen</t>
  </si>
  <si>
    <t>Diese ermitteln sich wie folgt:</t>
  </si>
  <si>
    <t>Summe [EUR]</t>
  </si>
  <si>
    <t>Rechnung [EUR]</t>
  </si>
  <si>
    <t>Zahlung [EUR]</t>
  </si>
  <si>
    <t>Ausgleich für die Verschiebung von planbaren Leistungen:</t>
  </si>
  <si>
    <t>Aufstellung neuer Intensivbetten im Zeitraum:</t>
  </si>
  <si>
    <t xml:space="preserve">bis zum </t>
  </si>
  <si>
    <t>Referenzwert [Fallzahl 2019/Tag]</t>
  </si>
  <si>
    <t>Kalenderwoche</t>
  </si>
  <si>
    <t>Fallzahl</t>
  </si>
  <si>
    <t>Summe Antrag [EUR]</t>
  </si>
  <si>
    <t>Ort, Datum</t>
  </si>
  <si>
    <t>für den Zeitraum vom</t>
  </si>
  <si>
    <t>wir Ihnen auf Anfrage gerne bereit.</t>
  </si>
  <si>
    <t xml:space="preserve">Antrag auf Ausgleichszahlungen für die Verschiebung von planbaren Aufnahmen, </t>
  </si>
  <si>
    <t>Fallzahl/Tag</t>
  </si>
  <si>
    <t>Zusch. [EUR]</t>
  </si>
  <si>
    <t>die folgenden Ausgleichszahlungen und Zuschüsse:</t>
  </si>
  <si>
    <t>Operationen und Eingriffen nach §§ 21 - 23 Krankenhausentgeltgesetz</t>
  </si>
  <si>
    <t xml:space="preserve">Sehr geehrte Damen und Herren, </t>
  </si>
  <si>
    <t>wir beantragen gemäß der §§ 21 - 23 Krankenhausentgeltgesetz</t>
  </si>
  <si>
    <t>Fallzahl 2019 stationär gesamt</t>
  </si>
  <si>
    <t xml:space="preserve"> = Fallzahl 2019 stationär gesamt /Tag ("Referenzwert")</t>
  </si>
  <si>
    <t>Musterkrankenhaus GmbH</t>
  </si>
  <si>
    <t>_________________________________________</t>
  </si>
  <si>
    <t>Zahlungsziel bis 31.12.2020 [in Arbeitstagen]</t>
  </si>
  <si>
    <t xml:space="preserve">Belege über die erbrachten Leistungen und zusätzlich aufgestellten Betten stellen </t>
  </si>
  <si>
    <t>(Manuelle Eingabe: Addressat)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</si>
</sst>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1" formatCode="_-* #,##0_-;\-* #,##0_-;_-* &quot;-&quot;_-;_-@_-"/>
    <numFmt numFmtId="164" formatCode="#,##0,_);\-#,##0,_);\-_);@"/>
    <numFmt numFmtId="165" formatCode="0.000"/>
    <numFmt numFmtId="166" formatCode="#,##0.000"/>
    <numFmt numFmtId="167" formatCode="#,##0.0"/>
    <numFmt numFmtId="168" formatCode="_-* #,##0.00_-;\-* #,##0.00_-;_-* &quot;-&quot;_-;_-@_-"/>
  </numFmts>
  <fonts count="15" x14ac:knownFonts="1">
    <font>
      <sz val="10"/>
      <color theme="1"/>
      <name val="Calibri"/>
      <family val="2"/>
    </font>
    <font>
      <b/>
      <sz val="10"/>
      <color theme="0"/>
      <name val="Calibri"/>
      <family val="2"/>
    </font>
    <font>
      <sz val="10"/>
      <color rgb="FFFF0000"/>
      <name val="Calibri"/>
      <family val="2"/>
    </font>
    <font>
      <b/>
      <sz val="7"/>
      <color rgb="FF000000"/>
      <name val="Arial"/>
      <family val="2"/>
    </font>
    <font>
      <sz val="7"/>
      <color theme="1"/>
      <name val="Calibri"/>
      <family val="2"/>
    </font>
    <font>
      <sz val="10"/>
      <color theme="1" tint="0.34998626667073579"/>
      <name val="Calibri"/>
      <family val="2"/>
    </font>
    <font>
      <sz val="10"/>
      <color rgb="FF0070C0"/>
      <name val="Calibri"/>
      <family val="2"/>
    </font>
    <font>
      <b/>
      <u/>
      <sz val="10"/>
      <color theme="1" tint="0.34998626667073579"/>
      <name val="Calibri"/>
      <family val="2"/>
    </font>
    <font>
      <b/>
      <u/>
      <sz val="10"/>
      <color theme="1"/>
      <name val="Calibri"/>
      <family val="2"/>
    </font>
    <font>
      <b/>
      <sz val="10"/>
      <color theme="1" tint="0.34998626667073579"/>
      <name val="Calibri"/>
      <family val="2"/>
    </font>
    <font>
      <sz val="9"/>
      <color indexed="81"/>
      <name val="Segoe UI"/>
      <family val="2"/>
    </font>
    <font>
      <b/>
      <sz val="9"/>
      <color indexed="81"/>
      <name val="Segoe UI"/>
      <family val="2"/>
    </font>
    <font>
      <sz val="10"/>
      <color theme="5"/>
      <name val="Calibri"/>
      <family val="2"/>
    </font>
    <font>
      <sz val="10"/>
      <color theme="0" tint="-4.9989318521683403E-2"/>
      <name val="Calibri"/>
      <family val="2"/>
    </font>
    <font>
      <sz val="10"/>
      <color theme="0" tint="-0.499984740745262"/>
      <name val="Calibri"/>
      <family val="2"/>
    </font>
  </fonts>
  <fills count="6">
    <fill>
      <patternFill patternType="none"/>
    </fill>
    <fill>
      <patternFill patternType="gray125"/>
    </fill>
    <fill>
      <patternFill patternType="solid">
        <fgColor rgb="FFDDE1E0"/>
        <bgColor indexed="64"/>
      </patternFill>
    </fill>
    <fill>
      <patternFill patternType="solid">
        <fgColor theme="0" tint="-4.9989318521683403E-2"/>
        <bgColor indexed="64"/>
      </patternFill>
    </fill>
    <fill>
      <patternFill patternType="solid">
        <fgColor rgb="FF008386"/>
        <bgColor indexed="64"/>
      </patternFill>
    </fill>
    <fill>
      <patternFill patternType="mediumGray">
        <bgColor theme="0" tint="-4.9989318521683403E-2"/>
      </patternFill>
    </fill>
  </fills>
  <borders count="4">
    <border>
      <left/>
      <right/>
      <top/>
      <bottom/>
      <diagonal/>
    </border>
    <border>
      <left/>
      <right/>
      <top style="thin">
        <color theme="0" tint="-0.499984740745262"/>
      </top>
      <bottom style="double">
        <color theme="0" tint="-0.499984740745262"/>
      </bottom>
      <diagonal/>
    </border>
    <border>
      <left/>
      <right/>
      <top/>
      <bottom style="thin">
        <color theme="0" tint="-0.499984740745262"/>
      </bottom>
      <diagonal/>
    </border>
    <border>
      <left/>
      <right/>
      <top style="thin">
        <color theme="0" tint="-0.499984740745262"/>
      </top>
      <bottom/>
      <diagonal/>
    </border>
  </borders>
  <cellStyleXfs count="1">
    <xf numFmtId="0" fontId="0" fillId="0" borderId="0"/>
  </cellStyleXfs>
  <cellXfs count="68">
    <xf numFmtId="0" fontId="0" fillId="0" borderId="0" xfId="0"/>
    <xf numFmtId="164" fontId="3" fillId="2" borderId="0" xfId="0" applyNumberFormat="1" applyFont="1" applyFill="1" applyAlignment="1">
      <alignment horizontal="right" vertical="center"/>
    </xf>
    <xf numFmtId="164" fontId="3" fillId="2" borderId="0" xfId="0" applyNumberFormat="1" applyFont="1" applyFill="1" applyAlignment="1">
      <alignment horizontal="left" vertical="center"/>
    </xf>
    <xf numFmtId="0" fontId="4" fillId="0" borderId="0" xfId="0" applyFont="1"/>
    <xf numFmtId="0" fontId="0" fillId="0" borderId="0" xfId="0" quotePrefix="1"/>
    <xf numFmtId="4" fontId="0" fillId="0" borderId="0" xfId="0" applyNumberFormat="1"/>
    <xf numFmtId="3" fontId="0" fillId="0" borderId="0" xfId="0" applyNumberFormat="1"/>
    <xf numFmtId="3" fontId="0" fillId="0" borderId="0" xfId="0" applyNumberFormat="1" applyAlignment="1">
      <alignment wrapText="1"/>
    </xf>
    <xf numFmtId="0" fontId="5" fillId="3" borderId="0" xfId="0" applyFont="1" applyFill="1"/>
    <xf numFmtId="3" fontId="5" fillId="3" borderId="0" xfId="0" applyNumberFormat="1" applyFont="1" applyFill="1"/>
    <xf numFmtId="4" fontId="5" fillId="3" borderId="0" xfId="0" applyNumberFormat="1" applyFont="1" applyFill="1"/>
    <xf numFmtId="10" fontId="5" fillId="3" borderId="0" xfId="0" applyNumberFormat="1" applyFont="1" applyFill="1"/>
    <xf numFmtId="0" fontId="5" fillId="3" borderId="0" xfId="0" applyFont="1" applyFill="1" applyAlignment="1">
      <alignment horizontal="left" indent="2"/>
    </xf>
    <xf numFmtId="17" fontId="0" fillId="0" borderId="0" xfId="0" applyNumberFormat="1"/>
    <xf numFmtId="166" fontId="5" fillId="3" borderId="0" xfId="0" applyNumberFormat="1" applyFont="1" applyFill="1"/>
    <xf numFmtId="0" fontId="9" fillId="3" borderId="0" xfId="0" applyFont="1" applyFill="1"/>
    <xf numFmtId="10" fontId="9" fillId="3" borderId="0" xfId="0" applyNumberFormat="1" applyFont="1" applyFill="1"/>
    <xf numFmtId="14" fontId="5" fillId="3" borderId="0" xfId="0" applyNumberFormat="1" applyFont="1" applyFill="1"/>
    <xf numFmtId="4" fontId="9" fillId="3" borderId="0" xfId="0" applyNumberFormat="1" applyFont="1" applyFill="1"/>
    <xf numFmtId="0" fontId="9" fillId="3" borderId="1" xfId="0" applyFont="1" applyFill="1" applyBorder="1"/>
    <xf numFmtId="3" fontId="9" fillId="3" borderId="1" xfId="0" applyNumberFormat="1" applyFont="1" applyFill="1" applyBorder="1"/>
    <xf numFmtId="4" fontId="9" fillId="3" borderId="1" xfId="0" applyNumberFormat="1" applyFont="1" applyFill="1" applyBorder="1"/>
    <xf numFmtId="10" fontId="9" fillId="3" borderId="1" xfId="0" applyNumberFormat="1" applyFont="1" applyFill="1" applyBorder="1"/>
    <xf numFmtId="10" fontId="5" fillId="3" borderId="2" xfId="0" applyNumberFormat="1" applyFont="1" applyFill="1" applyBorder="1"/>
    <xf numFmtId="14" fontId="7" fillId="3" borderId="0" xfId="0" applyNumberFormat="1" applyFont="1" applyFill="1" applyAlignment="1">
      <alignment horizontal="center"/>
    </xf>
    <xf numFmtId="4" fontId="5" fillId="3" borderId="0" xfId="0" applyNumberFormat="1" applyFont="1" applyFill="1" applyBorder="1" applyAlignment="1">
      <alignment horizontal="right"/>
    </xf>
    <xf numFmtId="4" fontId="5" fillId="3" borderId="3" xfId="0" applyNumberFormat="1" applyFont="1" applyFill="1" applyBorder="1" applyAlignment="1">
      <alignment horizontal="right"/>
    </xf>
    <xf numFmtId="4" fontId="5" fillId="3" borderId="2" xfId="0" applyNumberFormat="1" applyFont="1" applyFill="1" applyBorder="1" applyAlignment="1">
      <alignment horizontal="right"/>
    </xf>
    <xf numFmtId="10" fontId="5" fillId="3" borderId="2" xfId="0" applyNumberFormat="1" applyFont="1" applyFill="1" applyBorder="1" applyAlignment="1">
      <alignment horizontal="left"/>
    </xf>
    <xf numFmtId="4" fontId="9" fillId="3" borderId="1" xfId="0" applyNumberFormat="1" applyFont="1" applyFill="1" applyBorder="1" applyAlignment="1">
      <alignment horizontal="right"/>
    </xf>
    <xf numFmtId="41" fontId="5" fillId="3" borderId="0" xfId="0" applyNumberFormat="1" applyFont="1" applyFill="1"/>
    <xf numFmtId="165" fontId="9" fillId="3" borderId="0" xfId="0" applyNumberFormat="1" applyFont="1" applyFill="1"/>
    <xf numFmtId="0" fontId="9" fillId="3" borderId="0" xfId="0" applyFont="1" applyFill="1" applyAlignment="1"/>
    <xf numFmtId="14" fontId="7" fillId="3" borderId="0" xfId="0" applyNumberFormat="1" applyFont="1" applyFill="1" applyAlignment="1"/>
    <xf numFmtId="4" fontId="9" fillId="3" borderId="0" xfId="0" applyNumberFormat="1" applyFont="1" applyFill="1" applyAlignment="1"/>
    <xf numFmtId="168" fontId="5" fillId="3" borderId="0" xfId="0" applyNumberFormat="1" applyFont="1" applyFill="1"/>
    <xf numFmtId="168" fontId="9" fillId="3" borderId="1" xfId="0" applyNumberFormat="1" applyFont="1" applyFill="1" applyBorder="1"/>
    <xf numFmtId="0" fontId="5" fillId="3" borderId="0" xfId="0" applyFont="1" applyFill="1" applyProtection="1">
      <protection locked="0"/>
    </xf>
    <xf numFmtId="0" fontId="0" fillId="0" borderId="0" xfId="0" applyProtection="1">
      <protection locked="0"/>
    </xf>
    <xf numFmtId="10" fontId="5" fillId="3" borderId="0" xfId="0" applyNumberFormat="1" applyFont="1" applyFill="1" applyProtection="1">
      <protection locked="0"/>
    </xf>
    <xf numFmtId="14" fontId="0" fillId="0" borderId="0" xfId="0" applyNumberFormat="1" applyProtection="1">
      <protection locked="0"/>
    </xf>
    <xf numFmtId="3" fontId="6" fillId="0" borderId="0" xfId="0" applyNumberFormat="1" applyFont="1" applyFill="1" applyProtection="1">
      <protection locked="0"/>
    </xf>
    <xf numFmtId="4" fontId="5" fillId="3" borderId="0" xfId="0" applyNumberFormat="1" applyFont="1" applyFill="1" applyProtection="1">
      <protection locked="0"/>
    </xf>
    <xf numFmtId="0" fontId="8" fillId="0" borderId="0" xfId="0" applyFont="1" applyProtection="1">
      <protection locked="0"/>
    </xf>
    <xf numFmtId="0" fontId="6" fillId="0" borderId="0" xfId="0" quotePrefix="1" applyFont="1" applyFill="1" applyAlignment="1" applyProtection="1">
      <alignment horizontal="center" vertical="center"/>
      <protection locked="0"/>
    </xf>
    <xf numFmtId="167" fontId="6" fillId="0" borderId="0" xfId="0" applyNumberFormat="1" applyFont="1" applyFill="1" applyProtection="1">
      <protection locked="0"/>
    </xf>
    <xf numFmtId="0" fontId="5" fillId="3" borderId="0" xfId="0" applyFont="1" applyFill="1" applyProtection="1"/>
    <xf numFmtId="0" fontId="1" fillId="4" borderId="0" xfId="0" applyFont="1" applyFill="1" applyAlignment="1" applyProtection="1">
      <alignment horizontal="left" vertical="center"/>
    </xf>
    <xf numFmtId="0" fontId="9" fillId="3" borderId="0" xfId="0" applyFont="1" applyFill="1" applyProtection="1"/>
    <xf numFmtId="3" fontId="13" fillId="3" borderId="0" xfId="0" applyNumberFormat="1" applyFont="1" applyFill="1" applyProtection="1"/>
    <xf numFmtId="0" fontId="12" fillId="3" borderId="0" xfId="0" applyFont="1" applyFill="1" applyProtection="1"/>
    <xf numFmtId="0" fontId="2" fillId="3" borderId="0" xfId="0" applyFont="1" applyFill="1" applyProtection="1"/>
    <xf numFmtId="0" fontId="0" fillId="0" borderId="0" xfId="0" applyProtection="1"/>
    <xf numFmtId="0" fontId="1" fillId="4" borderId="0" xfId="0" applyFont="1" applyFill="1" applyAlignment="1" applyProtection="1">
      <alignment horizontal="center" vertical="center"/>
    </xf>
    <xf numFmtId="10" fontId="5" fillId="3" borderId="0" xfId="0" applyNumberFormat="1" applyFont="1" applyFill="1" applyProtection="1"/>
    <xf numFmtId="1" fontId="5" fillId="3" borderId="0" xfId="0" applyNumberFormat="1" applyFont="1" applyFill="1" applyProtection="1"/>
    <xf numFmtId="14" fontId="5" fillId="3" borderId="0" xfId="0" applyNumberFormat="1" applyFont="1" applyFill="1" applyProtection="1"/>
    <xf numFmtId="166" fontId="5" fillId="3" borderId="0" xfId="0" applyNumberFormat="1" applyFont="1" applyFill="1" applyProtection="1"/>
    <xf numFmtId="4" fontId="5" fillId="3" borderId="0" xfId="0" applyNumberFormat="1" applyFont="1" applyFill="1" applyProtection="1"/>
    <xf numFmtId="4" fontId="5" fillId="5" borderId="0" xfId="0" applyNumberFormat="1" applyFont="1" applyFill="1" applyProtection="1"/>
    <xf numFmtId="166" fontId="9" fillId="3" borderId="0" xfId="0" applyNumberFormat="1" applyFont="1" applyFill="1" applyProtection="1"/>
    <xf numFmtId="10" fontId="9" fillId="3" borderId="0" xfId="0" applyNumberFormat="1" applyFont="1" applyFill="1" applyProtection="1"/>
    <xf numFmtId="4" fontId="12" fillId="3" borderId="0" xfId="0" applyNumberFormat="1" applyFont="1" applyFill="1" applyProtection="1"/>
    <xf numFmtId="4" fontId="2" fillId="3" borderId="0" xfId="0" applyNumberFormat="1" applyFont="1" applyFill="1" applyProtection="1"/>
    <xf numFmtId="0" fontId="6" fillId="0" borderId="0" xfId="0" applyFont="1" applyAlignment="1" applyProtection="1">
      <alignment horizontal="left"/>
      <protection locked="0"/>
    </xf>
    <xf numFmtId="0" fontId="5" fillId="0" borderId="0" xfId="0" applyFont="1" applyFill="1" applyAlignment="1" applyProtection="1">
      <alignment horizontal="left"/>
      <protection locked="0"/>
    </xf>
    <xf numFmtId="0" fontId="0" fillId="0" borderId="0" xfId="0" applyAlignment="1">
      <alignment horizontal="center"/>
    </xf>
    <xf numFmtId="0" fontId="14" fillId="0" borderId="0" xfId="0" applyFont="1" applyFill="1" applyAlignment="1" applyProtection="1">
      <alignment horizontal="center"/>
      <protection locked="0"/>
    </xf>
  </cellXfs>
  <cellStyles count="1">
    <cellStyle name="Standard" xfId="0" builtinId="0"/>
  </cellStyles>
  <dxfs count="9">
    <dxf>
      <font>
        <color rgb="FF0070C0"/>
      </font>
      <fill>
        <patternFill patternType="none">
          <fgColor indexed="64"/>
          <bgColor auto="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14996795556505021"/>
        </patternFill>
      </fill>
    </dxf>
  </dxfs>
  <tableStyles count="0" defaultTableStyle="TableStyleMedium2" defaultPivotStyle="PivotStyleLight16"/>
  <colors>
    <mruColors>
      <color rgb="FF00838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838A"/>
  </sheetPr>
  <dimension ref="A1:U297"/>
  <sheetViews>
    <sheetView tabSelected="1" zoomScaleNormal="100" workbookViewId="0"/>
  </sheetViews>
  <sheetFormatPr baseColWidth="10" defaultRowHeight="12.75" x14ac:dyDescent="0.2"/>
  <cols>
    <col min="1" max="1" width="3" style="52" customWidth="1"/>
    <col min="2" max="2" width="39.5703125" style="52" bestFit="1" customWidth="1"/>
    <col min="3" max="3" width="20.42578125" style="52" customWidth="1"/>
    <col min="4" max="4" width="12.85546875" style="52" customWidth="1"/>
    <col min="5" max="5" width="5.85546875" style="52" customWidth="1"/>
    <col min="6" max="6" width="3" style="52" customWidth="1"/>
    <col min="7" max="7" width="3.7109375" style="52" bestFit="1" customWidth="1"/>
    <col min="8" max="8" width="10.28515625" style="52" customWidth="1"/>
    <col min="9" max="9" width="10.7109375" style="38" customWidth="1"/>
    <col min="10" max="10" width="3" style="52" customWidth="1"/>
    <col min="11" max="11" width="8.7109375" style="52" customWidth="1"/>
    <col min="12" max="12" width="12.85546875" style="52" customWidth="1"/>
    <col min="13" max="13" width="3" style="52" customWidth="1"/>
    <col min="14" max="14" width="8" style="38" customWidth="1"/>
    <col min="15" max="15" width="3" style="52" customWidth="1"/>
    <col min="16" max="16" width="13.28515625" style="52" customWidth="1"/>
    <col min="17" max="18" width="12.85546875" style="52" customWidth="1"/>
    <col min="19" max="19" width="3" style="52" customWidth="1"/>
    <col min="20" max="16384" width="11.42578125" style="38"/>
  </cols>
  <sheetData>
    <row r="1" spans="1:21" x14ac:dyDescent="0.2">
      <c r="A1" s="46"/>
      <c r="B1" s="46"/>
      <c r="C1" s="46"/>
      <c r="D1" s="46"/>
      <c r="E1" s="46"/>
      <c r="F1" s="46"/>
      <c r="G1" s="46"/>
      <c r="H1" s="46"/>
      <c r="I1" s="46"/>
      <c r="J1" s="46"/>
      <c r="K1" s="46"/>
      <c r="L1" s="46"/>
      <c r="M1" s="46"/>
      <c r="N1" s="46"/>
      <c r="O1" s="46"/>
      <c r="P1" s="46"/>
      <c r="Q1" s="46"/>
      <c r="R1" s="46"/>
      <c r="S1" s="46"/>
    </row>
    <row r="2" spans="1:21" x14ac:dyDescent="0.2">
      <c r="A2" s="46"/>
      <c r="B2" s="47" t="s">
        <v>27</v>
      </c>
      <c r="C2" s="47"/>
      <c r="D2" s="53"/>
      <c r="E2" s="53"/>
      <c r="F2" s="46"/>
      <c r="G2" s="47" t="s">
        <v>37</v>
      </c>
      <c r="H2" s="53"/>
      <c r="I2" s="53"/>
      <c r="J2" s="53"/>
      <c r="K2" s="53"/>
      <c r="L2" s="53"/>
      <c r="M2" s="53"/>
      <c r="N2" s="53"/>
      <c r="O2" s="53"/>
      <c r="P2" s="53"/>
      <c r="Q2" s="53"/>
      <c r="R2" s="53"/>
      <c r="S2" s="46"/>
    </row>
    <row r="3" spans="1:21" x14ac:dyDescent="0.2">
      <c r="A3" s="46"/>
      <c r="B3" s="46"/>
      <c r="C3" s="46"/>
      <c r="D3" s="46"/>
      <c r="E3" s="54"/>
      <c r="F3" s="46"/>
      <c r="G3" s="54"/>
      <c r="H3" s="54"/>
      <c r="I3" s="54"/>
      <c r="J3" s="54"/>
      <c r="K3" s="54"/>
      <c r="L3" s="54"/>
      <c r="M3" s="54"/>
      <c r="N3" s="54"/>
      <c r="O3" s="46"/>
      <c r="P3" s="54"/>
      <c r="Q3" s="54"/>
      <c r="R3" s="54"/>
      <c r="S3" s="46"/>
    </row>
    <row r="4" spans="1:21" x14ac:dyDescent="0.2">
      <c r="A4" s="46"/>
      <c r="B4" s="46" t="s">
        <v>58</v>
      </c>
      <c r="C4" s="64" t="s">
        <v>88</v>
      </c>
      <c r="D4" s="64"/>
      <c r="E4" s="64"/>
      <c r="F4" s="46"/>
      <c r="G4" s="54" t="s">
        <v>56</v>
      </c>
      <c r="H4" s="54" t="s">
        <v>38</v>
      </c>
      <c r="I4" s="54" t="s">
        <v>80</v>
      </c>
      <c r="J4" s="54"/>
      <c r="K4" s="54" t="s">
        <v>39</v>
      </c>
      <c r="L4" s="54" t="s">
        <v>42</v>
      </c>
      <c r="M4" s="54"/>
      <c r="N4" s="54" t="s">
        <v>51</v>
      </c>
      <c r="O4" s="46"/>
      <c r="P4" s="54" t="s">
        <v>66</v>
      </c>
      <c r="Q4" s="54" t="s">
        <v>67</v>
      </c>
      <c r="R4" s="54" t="s">
        <v>68</v>
      </c>
      <c r="S4" s="46"/>
    </row>
    <row r="5" spans="1:21" x14ac:dyDescent="0.2">
      <c r="A5" s="46"/>
      <c r="B5" s="46" t="s">
        <v>59</v>
      </c>
      <c r="C5" s="64" t="s">
        <v>60</v>
      </c>
      <c r="D5" s="64"/>
      <c r="E5" s="64"/>
      <c r="F5" s="46"/>
      <c r="G5" s="46"/>
      <c r="H5" s="46"/>
      <c r="I5" s="46"/>
      <c r="J5" s="46"/>
      <c r="K5" s="46"/>
      <c r="L5" s="46"/>
      <c r="M5" s="46"/>
      <c r="N5" s="46"/>
      <c r="O5" s="46"/>
      <c r="P5" s="46"/>
      <c r="Q5" s="46"/>
      <c r="R5" s="46"/>
      <c r="S5" s="46"/>
      <c r="T5" s="40"/>
      <c r="U5" s="40"/>
    </row>
    <row r="6" spans="1:21" x14ac:dyDescent="0.2">
      <c r="A6" s="46"/>
      <c r="B6" s="46"/>
      <c r="C6" s="46"/>
      <c r="D6" s="46"/>
      <c r="E6" s="46"/>
      <c r="F6" s="46"/>
      <c r="G6" s="55">
        <f t="shared" ref="G6:G37" si="0">WEEKNUM(H6-1)</f>
        <v>12</v>
      </c>
      <c r="H6" s="56">
        <v>43906</v>
      </c>
      <c r="I6" s="41"/>
      <c r="J6" s="57"/>
      <c r="K6" s="57">
        <f t="shared" ref="K6:K69" si="1">$D$10-I6</f>
        <v>328.76712328767121</v>
      </c>
      <c r="L6" s="58">
        <f t="shared" ref="L6:L69" si="2">IF(K6&gt;0,K6*$D$19,0)</f>
        <v>184109.58904109587</v>
      </c>
      <c r="M6" s="57"/>
      <c r="N6" s="41"/>
      <c r="O6" s="58"/>
      <c r="P6" s="58">
        <f t="shared" ref="P6:P37" si="3">SUM(L6,N6*$D$24)</f>
        <v>184109.58904109587</v>
      </c>
      <c r="Q6" s="59" t="s">
        <v>57</v>
      </c>
      <c r="R6" s="59" t="s">
        <v>57</v>
      </c>
      <c r="S6" s="46"/>
      <c r="T6" s="40"/>
      <c r="U6" s="40"/>
    </row>
    <row r="7" spans="1:21" x14ac:dyDescent="0.2">
      <c r="A7" s="46"/>
      <c r="B7" s="46"/>
      <c r="C7" s="46"/>
      <c r="D7" s="46"/>
      <c r="E7" s="46"/>
      <c r="F7" s="46"/>
      <c r="G7" s="55">
        <f t="shared" si="0"/>
        <v>12</v>
      </c>
      <c r="H7" s="56">
        <v>43907</v>
      </c>
      <c r="I7" s="41"/>
      <c r="J7" s="57"/>
      <c r="K7" s="57">
        <f t="shared" si="1"/>
        <v>328.76712328767121</v>
      </c>
      <c r="L7" s="58">
        <f t="shared" si="2"/>
        <v>184109.58904109587</v>
      </c>
      <c r="M7" s="57"/>
      <c r="N7" s="41">
        <v>1</v>
      </c>
      <c r="O7" s="58"/>
      <c r="P7" s="58">
        <f t="shared" si="3"/>
        <v>234109.58904109587</v>
      </c>
      <c r="Q7" s="59" t="s">
        <v>57</v>
      </c>
      <c r="R7" s="59" t="s">
        <v>57</v>
      </c>
      <c r="S7" s="46"/>
      <c r="T7" s="40"/>
      <c r="U7" s="40"/>
    </row>
    <row r="8" spans="1:21" x14ac:dyDescent="0.2">
      <c r="A8" s="46"/>
      <c r="B8" s="46"/>
      <c r="C8" s="46"/>
      <c r="D8" s="46"/>
      <c r="E8" s="46"/>
      <c r="F8" s="46"/>
      <c r="G8" s="55">
        <f t="shared" si="0"/>
        <v>12</v>
      </c>
      <c r="H8" s="56">
        <v>43908</v>
      </c>
      <c r="I8" s="41"/>
      <c r="J8" s="57"/>
      <c r="K8" s="57">
        <f t="shared" si="1"/>
        <v>328.76712328767121</v>
      </c>
      <c r="L8" s="58">
        <f t="shared" si="2"/>
        <v>184109.58904109587</v>
      </c>
      <c r="M8" s="57"/>
      <c r="N8" s="41"/>
      <c r="O8" s="58"/>
      <c r="P8" s="58">
        <f t="shared" si="3"/>
        <v>184109.58904109587</v>
      </c>
      <c r="Q8" s="59" t="s">
        <v>57</v>
      </c>
      <c r="R8" s="59" t="s">
        <v>57</v>
      </c>
      <c r="S8" s="46"/>
      <c r="T8" s="40"/>
      <c r="U8" s="40"/>
    </row>
    <row r="9" spans="1:21" x14ac:dyDescent="0.2">
      <c r="A9" s="46"/>
      <c r="B9" s="46" t="s">
        <v>86</v>
      </c>
      <c r="C9" s="46"/>
      <c r="D9" s="41">
        <v>120000</v>
      </c>
      <c r="E9" s="54"/>
      <c r="F9" s="46"/>
      <c r="G9" s="55">
        <f t="shared" si="0"/>
        <v>12</v>
      </c>
      <c r="H9" s="56">
        <v>43909</v>
      </c>
      <c r="I9" s="41"/>
      <c r="J9" s="57"/>
      <c r="K9" s="57">
        <f t="shared" si="1"/>
        <v>328.76712328767121</v>
      </c>
      <c r="L9" s="58">
        <f t="shared" si="2"/>
        <v>184109.58904109587</v>
      </c>
      <c r="M9" s="57"/>
      <c r="N9" s="41"/>
      <c r="O9" s="58"/>
      <c r="P9" s="58">
        <f t="shared" si="3"/>
        <v>184109.58904109587</v>
      </c>
      <c r="Q9" s="59" t="s">
        <v>57</v>
      </c>
      <c r="R9" s="59" t="s">
        <v>57</v>
      </c>
      <c r="S9" s="46"/>
      <c r="T9" s="40"/>
      <c r="U9" s="40"/>
    </row>
    <row r="10" spans="1:21" x14ac:dyDescent="0.2">
      <c r="A10" s="46"/>
      <c r="B10" s="48" t="s">
        <v>87</v>
      </c>
      <c r="C10" s="48"/>
      <c r="D10" s="60">
        <f>D9/365</f>
        <v>328.76712328767121</v>
      </c>
      <c r="E10" s="54"/>
      <c r="F10" s="46"/>
      <c r="G10" s="55">
        <f t="shared" si="0"/>
        <v>12</v>
      </c>
      <c r="H10" s="56">
        <v>43910</v>
      </c>
      <c r="I10" s="41"/>
      <c r="J10" s="57"/>
      <c r="K10" s="57">
        <f t="shared" si="1"/>
        <v>328.76712328767121</v>
      </c>
      <c r="L10" s="58">
        <f t="shared" si="2"/>
        <v>184109.58904109587</v>
      </c>
      <c r="M10" s="57"/>
      <c r="N10" s="41"/>
      <c r="O10" s="58"/>
      <c r="P10" s="58">
        <f t="shared" si="3"/>
        <v>184109.58904109587</v>
      </c>
      <c r="Q10" s="59" t="s">
        <v>57</v>
      </c>
      <c r="R10" s="59" t="s">
        <v>57</v>
      </c>
      <c r="S10" s="46"/>
      <c r="T10" s="40"/>
      <c r="U10" s="40"/>
    </row>
    <row r="11" spans="1:21" x14ac:dyDescent="0.2">
      <c r="A11" s="46"/>
      <c r="B11" s="46"/>
      <c r="C11" s="46"/>
      <c r="D11" s="58"/>
      <c r="E11" s="54"/>
      <c r="F11" s="46"/>
      <c r="G11" s="55">
        <f t="shared" si="0"/>
        <v>12</v>
      </c>
      <c r="H11" s="56">
        <v>43911</v>
      </c>
      <c r="I11" s="41"/>
      <c r="J11" s="57"/>
      <c r="K11" s="57">
        <f t="shared" si="1"/>
        <v>328.76712328767121</v>
      </c>
      <c r="L11" s="58">
        <f t="shared" si="2"/>
        <v>184109.58904109587</v>
      </c>
      <c r="M11" s="57"/>
      <c r="N11" s="41"/>
      <c r="O11" s="58"/>
      <c r="P11" s="58">
        <f t="shared" si="3"/>
        <v>184109.58904109587</v>
      </c>
      <c r="Q11" s="59" t="s">
        <v>57</v>
      </c>
      <c r="R11" s="59" t="s">
        <v>57</v>
      </c>
      <c r="S11" s="46"/>
      <c r="T11" s="40"/>
      <c r="U11" s="40"/>
    </row>
    <row r="12" spans="1:21" s="43" customFormat="1" x14ac:dyDescent="0.2">
      <c r="A12" s="46"/>
      <c r="B12" s="46" t="s">
        <v>28</v>
      </c>
      <c r="C12" s="46"/>
      <c r="D12" s="58"/>
      <c r="E12" s="54"/>
      <c r="F12" s="46"/>
      <c r="G12" s="55">
        <f t="shared" si="0"/>
        <v>12</v>
      </c>
      <c r="H12" s="56">
        <v>43912</v>
      </c>
      <c r="I12" s="41"/>
      <c r="J12" s="57"/>
      <c r="K12" s="57">
        <f t="shared" si="1"/>
        <v>328.76712328767121</v>
      </c>
      <c r="L12" s="58">
        <f t="shared" si="2"/>
        <v>184109.58904109587</v>
      </c>
      <c r="M12" s="57"/>
      <c r="N12" s="41"/>
      <c r="O12" s="58"/>
      <c r="P12" s="58">
        <f t="shared" si="3"/>
        <v>184109.58904109587</v>
      </c>
      <c r="Q12" s="59" t="s">
        <v>57</v>
      </c>
      <c r="R12" s="59" t="s">
        <v>57</v>
      </c>
      <c r="S12" s="46"/>
      <c r="T12" s="40"/>
      <c r="U12" s="40"/>
    </row>
    <row r="13" spans="1:21" x14ac:dyDescent="0.2">
      <c r="A13" s="46"/>
      <c r="B13" s="46" t="s">
        <v>29</v>
      </c>
      <c r="C13" s="46"/>
      <c r="D13" s="58"/>
      <c r="E13" s="61"/>
      <c r="F13" s="46"/>
      <c r="G13" s="55">
        <f t="shared" si="0"/>
        <v>13</v>
      </c>
      <c r="H13" s="56">
        <v>43913</v>
      </c>
      <c r="I13" s="41"/>
      <c r="J13" s="57"/>
      <c r="K13" s="57">
        <f t="shared" si="1"/>
        <v>328.76712328767121</v>
      </c>
      <c r="L13" s="58">
        <f t="shared" si="2"/>
        <v>184109.58904109587</v>
      </c>
      <c r="M13" s="57"/>
      <c r="N13" s="41"/>
      <c r="O13" s="58"/>
      <c r="P13" s="58">
        <f t="shared" si="3"/>
        <v>184109.58904109587</v>
      </c>
      <c r="Q13" s="58">
        <f t="shared" ref="Q13:Q76" si="4">IF(WEEKDAY(H13-1)=$A$21,SUMIFS($P:$P,$G:$G,WEEKNUM(H13-1)-1),"")</f>
        <v>1338767.1232876712</v>
      </c>
      <c r="R13" s="58" t="str">
        <f t="shared" ref="R13:R76" si="5">IFERROR(VLOOKUP(H13-$C$22,$H$6:$R$296,10,FALSE),"")</f>
        <v xml:space="preserve"> </v>
      </c>
      <c r="S13" s="46"/>
      <c r="T13" s="40"/>
      <c r="U13" s="40"/>
    </row>
    <row r="14" spans="1:21" x14ac:dyDescent="0.2">
      <c r="A14" s="46"/>
      <c r="B14" s="46" t="s">
        <v>30</v>
      </c>
      <c r="C14" s="46"/>
      <c r="D14" s="58"/>
      <c r="E14" s="54"/>
      <c r="F14" s="46"/>
      <c r="G14" s="55">
        <f t="shared" si="0"/>
        <v>13</v>
      </c>
      <c r="H14" s="56">
        <v>43914</v>
      </c>
      <c r="I14" s="41"/>
      <c r="J14" s="57"/>
      <c r="K14" s="57">
        <f t="shared" si="1"/>
        <v>328.76712328767121</v>
      </c>
      <c r="L14" s="58">
        <f t="shared" si="2"/>
        <v>184109.58904109587</v>
      </c>
      <c r="M14" s="57"/>
      <c r="N14" s="41"/>
      <c r="O14" s="58"/>
      <c r="P14" s="58">
        <f t="shared" si="3"/>
        <v>184109.58904109587</v>
      </c>
      <c r="Q14" s="58" t="str">
        <f t="shared" si="4"/>
        <v/>
      </c>
      <c r="R14" s="58" t="str">
        <f t="shared" si="5"/>
        <v xml:space="preserve"> </v>
      </c>
      <c r="S14" s="46"/>
      <c r="T14" s="40"/>
      <c r="U14" s="40"/>
    </row>
    <row r="15" spans="1:21" x14ac:dyDescent="0.2">
      <c r="A15" s="46"/>
      <c r="B15" s="46" t="s">
        <v>31</v>
      </c>
      <c r="C15" s="46"/>
      <c r="D15" s="58"/>
      <c r="E15" s="54"/>
      <c r="F15" s="46"/>
      <c r="G15" s="55">
        <f t="shared" si="0"/>
        <v>13</v>
      </c>
      <c r="H15" s="56">
        <v>43915</v>
      </c>
      <c r="I15" s="41"/>
      <c r="J15" s="57"/>
      <c r="K15" s="57">
        <f t="shared" si="1"/>
        <v>328.76712328767121</v>
      </c>
      <c r="L15" s="58">
        <f t="shared" si="2"/>
        <v>184109.58904109587</v>
      </c>
      <c r="M15" s="57"/>
      <c r="N15" s="41"/>
      <c r="O15" s="58"/>
      <c r="P15" s="58">
        <f t="shared" si="3"/>
        <v>184109.58904109587</v>
      </c>
      <c r="Q15" s="58" t="str">
        <f t="shared" si="4"/>
        <v/>
      </c>
      <c r="R15" s="58" t="str">
        <f t="shared" si="5"/>
        <v xml:space="preserve"> </v>
      </c>
      <c r="S15" s="46"/>
      <c r="T15" s="40"/>
      <c r="U15" s="40"/>
    </row>
    <row r="16" spans="1:21" x14ac:dyDescent="0.2">
      <c r="A16" s="46"/>
      <c r="B16" s="46" t="s">
        <v>32</v>
      </c>
      <c r="C16" s="46"/>
      <c r="D16" s="58"/>
      <c r="E16" s="54"/>
      <c r="F16" s="46"/>
      <c r="G16" s="55">
        <f t="shared" si="0"/>
        <v>13</v>
      </c>
      <c r="H16" s="56">
        <v>43916</v>
      </c>
      <c r="I16" s="41"/>
      <c r="J16" s="57"/>
      <c r="K16" s="57">
        <f t="shared" si="1"/>
        <v>328.76712328767121</v>
      </c>
      <c r="L16" s="58">
        <f t="shared" si="2"/>
        <v>184109.58904109587</v>
      </c>
      <c r="M16" s="57"/>
      <c r="N16" s="41"/>
      <c r="O16" s="58"/>
      <c r="P16" s="58">
        <f t="shared" si="3"/>
        <v>184109.58904109587</v>
      </c>
      <c r="Q16" s="58" t="str">
        <f t="shared" si="4"/>
        <v/>
      </c>
      <c r="R16" s="58" t="str">
        <f t="shared" si="5"/>
        <v xml:space="preserve"> </v>
      </c>
      <c r="S16" s="46"/>
      <c r="T16" s="40"/>
      <c r="U16" s="40"/>
    </row>
    <row r="17" spans="1:21" x14ac:dyDescent="0.2">
      <c r="A17" s="46"/>
      <c r="B17" s="46" t="s">
        <v>33</v>
      </c>
      <c r="C17" s="46"/>
      <c r="D17" s="58"/>
      <c r="E17" s="54"/>
      <c r="F17" s="46"/>
      <c r="G17" s="55">
        <f t="shared" si="0"/>
        <v>13</v>
      </c>
      <c r="H17" s="56">
        <v>43917</v>
      </c>
      <c r="I17" s="41"/>
      <c r="J17" s="57"/>
      <c r="K17" s="57">
        <f t="shared" si="1"/>
        <v>328.76712328767121</v>
      </c>
      <c r="L17" s="58">
        <f t="shared" si="2"/>
        <v>184109.58904109587</v>
      </c>
      <c r="M17" s="57"/>
      <c r="N17" s="41"/>
      <c r="O17" s="58"/>
      <c r="P17" s="58">
        <f t="shared" si="3"/>
        <v>184109.58904109587</v>
      </c>
      <c r="Q17" s="58" t="str">
        <f t="shared" si="4"/>
        <v/>
      </c>
      <c r="R17" s="58" t="str">
        <f t="shared" si="5"/>
        <v xml:space="preserve"> </v>
      </c>
      <c r="S17" s="46"/>
      <c r="T17" s="40"/>
      <c r="U17" s="40"/>
    </row>
    <row r="18" spans="1:21" x14ac:dyDescent="0.2">
      <c r="A18" s="46"/>
      <c r="B18" s="46"/>
      <c r="C18" s="46"/>
      <c r="D18" s="58"/>
      <c r="E18" s="54"/>
      <c r="F18" s="46"/>
      <c r="G18" s="55">
        <f t="shared" si="0"/>
        <v>13</v>
      </c>
      <c r="H18" s="56">
        <v>43918</v>
      </c>
      <c r="I18" s="41"/>
      <c r="J18" s="57"/>
      <c r="K18" s="57">
        <f t="shared" si="1"/>
        <v>328.76712328767121</v>
      </c>
      <c r="L18" s="58">
        <f t="shared" si="2"/>
        <v>184109.58904109587</v>
      </c>
      <c r="M18" s="57"/>
      <c r="N18" s="41"/>
      <c r="O18" s="58"/>
      <c r="P18" s="58">
        <f t="shared" si="3"/>
        <v>184109.58904109587</v>
      </c>
      <c r="Q18" s="58" t="str">
        <f t="shared" si="4"/>
        <v/>
      </c>
      <c r="R18" s="58" t="str">
        <f t="shared" si="5"/>
        <v xml:space="preserve"> </v>
      </c>
      <c r="S18" s="46"/>
      <c r="T18" s="40"/>
      <c r="U18" s="40"/>
    </row>
    <row r="19" spans="1:21" x14ac:dyDescent="0.2">
      <c r="A19" s="46"/>
      <c r="B19" s="46" t="s">
        <v>50</v>
      </c>
      <c r="C19" s="46"/>
      <c r="D19" s="58">
        <v>560</v>
      </c>
      <c r="E19" s="54"/>
      <c r="F19" s="46"/>
      <c r="G19" s="55">
        <f t="shared" si="0"/>
        <v>13</v>
      </c>
      <c r="H19" s="56">
        <v>43919</v>
      </c>
      <c r="I19" s="41"/>
      <c r="J19" s="57"/>
      <c r="K19" s="57">
        <f t="shared" si="1"/>
        <v>328.76712328767121</v>
      </c>
      <c r="L19" s="58">
        <f t="shared" si="2"/>
        <v>184109.58904109587</v>
      </c>
      <c r="M19" s="57"/>
      <c r="N19" s="41"/>
      <c r="O19" s="58"/>
      <c r="P19" s="58">
        <f t="shared" si="3"/>
        <v>184109.58904109587</v>
      </c>
      <c r="Q19" s="58" t="str">
        <f t="shared" si="4"/>
        <v/>
      </c>
      <c r="R19" s="58" t="str">
        <f t="shared" si="5"/>
        <v xml:space="preserve"> </v>
      </c>
      <c r="S19" s="46"/>
      <c r="T19" s="40"/>
      <c r="U19" s="40"/>
    </row>
    <row r="20" spans="1:21" s="43" customFormat="1" x14ac:dyDescent="0.2">
      <c r="A20" s="46"/>
      <c r="B20" s="46"/>
      <c r="C20" s="58"/>
      <c r="D20" s="58"/>
      <c r="E20" s="54"/>
      <c r="F20" s="46"/>
      <c r="G20" s="55">
        <f t="shared" si="0"/>
        <v>14</v>
      </c>
      <c r="H20" s="56">
        <v>43920</v>
      </c>
      <c r="I20" s="41"/>
      <c r="J20" s="57"/>
      <c r="K20" s="57">
        <f t="shared" si="1"/>
        <v>328.76712328767121</v>
      </c>
      <c r="L20" s="58">
        <f t="shared" si="2"/>
        <v>184109.58904109587</v>
      </c>
      <c r="M20" s="57"/>
      <c r="N20" s="41"/>
      <c r="O20" s="58"/>
      <c r="P20" s="58">
        <f t="shared" si="3"/>
        <v>184109.58904109587</v>
      </c>
      <c r="Q20" s="58">
        <f t="shared" si="4"/>
        <v>1288767.1232876712</v>
      </c>
      <c r="R20" s="58">
        <f t="shared" si="5"/>
        <v>1338767.1232876712</v>
      </c>
      <c r="S20" s="46"/>
      <c r="T20" s="40"/>
      <c r="U20" s="40"/>
    </row>
    <row r="21" spans="1:21" s="43" customFormat="1" x14ac:dyDescent="0.2">
      <c r="A21" s="49">
        <f>VLOOKUP($C$21,Dropdown!$L$14:$M$20,2,FALSE)</f>
        <v>1</v>
      </c>
      <c r="B21" s="46" t="s">
        <v>48</v>
      </c>
      <c r="C21" s="44" t="s">
        <v>43</v>
      </c>
      <c r="D21" s="58" t="s">
        <v>49</v>
      </c>
      <c r="E21" s="54"/>
      <c r="F21" s="46"/>
      <c r="G21" s="55">
        <f t="shared" si="0"/>
        <v>14</v>
      </c>
      <c r="H21" s="56">
        <v>43921</v>
      </c>
      <c r="I21" s="41"/>
      <c r="J21" s="57"/>
      <c r="K21" s="57">
        <f t="shared" si="1"/>
        <v>328.76712328767121</v>
      </c>
      <c r="L21" s="58">
        <f t="shared" si="2"/>
        <v>184109.58904109587</v>
      </c>
      <c r="M21" s="57"/>
      <c r="N21" s="41"/>
      <c r="O21" s="58"/>
      <c r="P21" s="58">
        <f t="shared" si="3"/>
        <v>184109.58904109587</v>
      </c>
      <c r="Q21" s="58" t="str">
        <f t="shared" si="4"/>
        <v/>
      </c>
      <c r="R21" s="58" t="str">
        <f t="shared" si="5"/>
        <v/>
      </c>
      <c r="S21" s="46"/>
      <c r="T21" s="40"/>
      <c r="U21" s="40"/>
    </row>
    <row r="22" spans="1:21" x14ac:dyDescent="0.2">
      <c r="A22" s="46"/>
      <c r="B22" s="46" t="s">
        <v>90</v>
      </c>
      <c r="C22" s="45">
        <v>7</v>
      </c>
      <c r="D22" s="58"/>
      <c r="E22" s="54"/>
      <c r="F22" s="46"/>
      <c r="G22" s="55">
        <f t="shared" si="0"/>
        <v>14</v>
      </c>
      <c r="H22" s="56">
        <v>43922</v>
      </c>
      <c r="I22" s="41"/>
      <c r="J22" s="57"/>
      <c r="K22" s="57">
        <f t="shared" si="1"/>
        <v>328.76712328767121</v>
      </c>
      <c r="L22" s="58">
        <f t="shared" si="2"/>
        <v>184109.58904109587</v>
      </c>
      <c r="M22" s="57"/>
      <c r="N22" s="41"/>
      <c r="O22" s="58"/>
      <c r="P22" s="58">
        <f t="shared" si="3"/>
        <v>184109.58904109587</v>
      </c>
      <c r="Q22" s="58" t="str">
        <f t="shared" si="4"/>
        <v/>
      </c>
      <c r="R22" s="58" t="str">
        <f t="shared" si="5"/>
        <v/>
      </c>
      <c r="S22" s="46"/>
      <c r="T22" s="40"/>
      <c r="U22" s="40"/>
    </row>
    <row r="23" spans="1:21" x14ac:dyDescent="0.2">
      <c r="A23" s="46"/>
      <c r="B23" s="46"/>
      <c r="C23" s="46"/>
      <c r="D23" s="58"/>
      <c r="E23" s="54"/>
      <c r="F23" s="46"/>
      <c r="G23" s="55">
        <f t="shared" si="0"/>
        <v>14</v>
      </c>
      <c r="H23" s="56">
        <v>43923</v>
      </c>
      <c r="I23" s="41"/>
      <c r="J23" s="57"/>
      <c r="K23" s="57">
        <f t="shared" si="1"/>
        <v>328.76712328767121</v>
      </c>
      <c r="L23" s="58">
        <f t="shared" si="2"/>
        <v>184109.58904109587</v>
      </c>
      <c r="M23" s="57"/>
      <c r="N23" s="41"/>
      <c r="O23" s="58"/>
      <c r="P23" s="58">
        <f t="shared" si="3"/>
        <v>184109.58904109587</v>
      </c>
      <c r="Q23" s="58" t="str">
        <f t="shared" si="4"/>
        <v/>
      </c>
      <c r="R23" s="58" t="str">
        <f t="shared" si="5"/>
        <v/>
      </c>
      <c r="S23" s="46"/>
      <c r="T23" s="40"/>
      <c r="U23" s="40"/>
    </row>
    <row r="24" spans="1:21" x14ac:dyDescent="0.2">
      <c r="A24" s="46"/>
      <c r="B24" s="46" t="s">
        <v>40</v>
      </c>
      <c r="C24" s="46"/>
      <c r="D24" s="58">
        <v>50000</v>
      </c>
      <c r="E24" s="54"/>
      <c r="F24" s="46"/>
      <c r="G24" s="55">
        <f t="shared" si="0"/>
        <v>14</v>
      </c>
      <c r="H24" s="56">
        <v>43924</v>
      </c>
      <c r="I24" s="41"/>
      <c r="J24" s="57"/>
      <c r="K24" s="57">
        <f t="shared" si="1"/>
        <v>328.76712328767121</v>
      </c>
      <c r="L24" s="58">
        <f t="shared" si="2"/>
        <v>184109.58904109587</v>
      </c>
      <c r="M24" s="57"/>
      <c r="N24" s="41"/>
      <c r="O24" s="58"/>
      <c r="P24" s="58">
        <f t="shared" si="3"/>
        <v>184109.58904109587</v>
      </c>
      <c r="Q24" s="58" t="str">
        <f t="shared" si="4"/>
        <v/>
      </c>
      <c r="R24" s="58" t="str">
        <f t="shared" si="5"/>
        <v/>
      </c>
      <c r="S24" s="46"/>
      <c r="T24" s="40"/>
      <c r="U24" s="40"/>
    </row>
    <row r="25" spans="1:21" x14ac:dyDescent="0.2">
      <c r="A25" s="46"/>
      <c r="B25" s="46" t="s">
        <v>41</v>
      </c>
      <c r="C25" s="46"/>
      <c r="D25" s="58"/>
      <c r="E25" s="54"/>
      <c r="F25" s="46"/>
      <c r="G25" s="55">
        <f t="shared" si="0"/>
        <v>14</v>
      </c>
      <c r="H25" s="56">
        <v>43925</v>
      </c>
      <c r="I25" s="41"/>
      <c r="J25" s="57"/>
      <c r="K25" s="57">
        <f t="shared" si="1"/>
        <v>328.76712328767121</v>
      </c>
      <c r="L25" s="58">
        <f t="shared" si="2"/>
        <v>184109.58904109587</v>
      </c>
      <c r="M25" s="57"/>
      <c r="N25" s="41"/>
      <c r="O25" s="58"/>
      <c r="P25" s="58">
        <f t="shared" si="3"/>
        <v>184109.58904109587</v>
      </c>
      <c r="Q25" s="58" t="str">
        <f t="shared" si="4"/>
        <v/>
      </c>
      <c r="R25" s="58" t="str">
        <f t="shared" si="5"/>
        <v/>
      </c>
      <c r="S25" s="46"/>
      <c r="T25" s="40"/>
      <c r="U25" s="40"/>
    </row>
    <row r="26" spans="1:21" x14ac:dyDescent="0.2">
      <c r="A26" s="46"/>
      <c r="B26" s="46"/>
      <c r="C26" s="46"/>
      <c r="D26" s="58"/>
      <c r="E26" s="54"/>
      <c r="F26" s="46"/>
      <c r="G26" s="55">
        <f t="shared" si="0"/>
        <v>14</v>
      </c>
      <c r="H26" s="56">
        <v>43926</v>
      </c>
      <c r="I26" s="41"/>
      <c r="J26" s="57"/>
      <c r="K26" s="57">
        <f t="shared" si="1"/>
        <v>328.76712328767121</v>
      </c>
      <c r="L26" s="58">
        <f t="shared" si="2"/>
        <v>184109.58904109587</v>
      </c>
      <c r="M26" s="57"/>
      <c r="N26" s="41"/>
      <c r="O26" s="58"/>
      <c r="P26" s="58">
        <f t="shared" si="3"/>
        <v>184109.58904109587</v>
      </c>
      <c r="Q26" s="58" t="str">
        <f t="shared" si="4"/>
        <v/>
      </c>
      <c r="R26" s="58" t="str">
        <f t="shared" si="5"/>
        <v/>
      </c>
      <c r="S26" s="46"/>
      <c r="T26" s="40"/>
      <c r="U26" s="40"/>
    </row>
    <row r="27" spans="1:21" x14ac:dyDescent="0.2">
      <c r="A27" s="46"/>
      <c r="B27" s="46"/>
      <c r="C27" s="46"/>
      <c r="D27" s="58"/>
      <c r="E27" s="54"/>
      <c r="F27" s="46"/>
      <c r="G27" s="55">
        <f t="shared" si="0"/>
        <v>15</v>
      </c>
      <c r="H27" s="56">
        <v>43927</v>
      </c>
      <c r="I27" s="41"/>
      <c r="J27" s="57"/>
      <c r="K27" s="57">
        <f t="shared" si="1"/>
        <v>328.76712328767121</v>
      </c>
      <c r="L27" s="58">
        <f t="shared" si="2"/>
        <v>184109.58904109587</v>
      </c>
      <c r="M27" s="57"/>
      <c r="N27" s="41"/>
      <c r="O27" s="58"/>
      <c r="P27" s="58">
        <f t="shared" si="3"/>
        <v>184109.58904109587</v>
      </c>
      <c r="Q27" s="58">
        <f t="shared" si="4"/>
        <v>1288767.1232876712</v>
      </c>
      <c r="R27" s="58">
        <f t="shared" si="5"/>
        <v>1288767.1232876712</v>
      </c>
      <c r="S27" s="46"/>
      <c r="T27" s="40"/>
      <c r="U27" s="40"/>
    </row>
    <row r="28" spans="1:21" x14ac:dyDescent="0.2">
      <c r="A28" s="46"/>
      <c r="B28" s="46"/>
      <c r="C28" s="46"/>
      <c r="D28" s="58"/>
      <c r="E28" s="54"/>
      <c r="F28" s="46"/>
      <c r="G28" s="55">
        <f t="shared" si="0"/>
        <v>15</v>
      </c>
      <c r="H28" s="56">
        <v>43928</v>
      </c>
      <c r="I28" s="41"/>
      <c r="J28" s="57"/>
      <c r="K28" s="57">
        <f t="shared" si="1"/>
        <v>328.76712328767121</v>
      </c>
      <c r="L28" s="58">
        <f t="shared" si="2"/>
        <v>184109.58904109587</v>
      </c>
      <c r="M28" s="57"/>
      <c r="N28" s="41"/>
      <c r="O28" s="58"/>
      <c r="P28" s="58">
        <f t="shared" si="3"/>
        <v>184109.58904109587</v>
      </c>
      <c r="Q28" s="58" t="str">
        <f t="shared" si="4"/>
        <v/>
      </c>
      <c r="R28" s="58" t="str">
        <f t="shared" si="5"/>
        <v/>
      </c>
      <c r="S28" s="46"/>
      <c r="T28" s="40"/>
      <c r="U28" s="40"/>
    </row>
    <row r="29" spans="1:21" x14ac:dyDescent="0.2">
      <c r="A29" s="46"/>
      <c r="B29" s="50"/>
      <c r="C29" s="50"/>
      <c r="D29" s="62"/>
      <c r="E29" s="54"/>
      <c r="F29" s="46"/>
      <c r="G29" s="55">
        <f t="shared" si="0"/>
        <v>15</v>
      </c>
      <c r="H29" s="56">
        <v>43929</v>
      </c>
      <c r="I29" s="41"/>
      <c r="J29" s="57"/>
      <c r="K29" s="57">
        <f t="shared" si="1"/>
        <v>328.76712328767121</v>
      </c>
      <c r="L29" s="58">
        <f t="shared" si="2"/>
        <v>184109.58904109587</v>
      </c>
      <c r="M29" s="57"/>
      <c r="N29" s="41"/>
      <c r="O29" s="58"/>
      <c r="P29" s="58">
        <f t="shared" si="3"/>
        <v>184109.58904109587</v>
      </c>
      <c r="Q29" s="58" t="str">
        <f t="shared" si="4"/>
        <v/>
      </c>
      <c r="R29" s="58" t="str">
        <f t="shared" si="5"/>
        <v/>
      </c>
      <c r="S29" s="46"/>
      <c r="T29" s="40"/>
      <c r="U29" s="40"/>
    </row>
    <row r="30" spans="1:21" x14ac:dyDescent="0.2">
      <c r="A30" s="46"/>
      <c r="B30" s="46"/>
      <c r="C30" s="46"/>
      <c r="D30" s="58"/>
      <c r="E30" s="54"/>
      <c r="F30" s="46"/>
      <c r="G30" s="55">
        <f t="shared" si="0"/>
        <v>15</v>
      </c>
      <c r="H30" s="56">
        <v>43930</v>
      </c>
      <c r="I30" s="41"/>
      <c r="J30" s="57"/>
      <c r="K30" s="57">
        <f t="shared" si="1"/>
        <v>328.76712328767121</v>
      </c>
      <c r="L30" s="58">
        <f t="shared" si="2"/>
        <v>184109.58904109587</v>
      </c>
      <c r="M30" s="57"/>
      <c r="N30" s="41"/>
      <c r="O30" s="58"/>
      <c r="P30" s="58">
        <f t="shared" si="3"/>
        <v>184109.58904109587</v>
      </c>
      <c r="Q30" s="58" t="str">
        <f t="shared" si="4"/>
        <v/>
      </c>
      <c r="R30" s="58" t="str">
        <f t="shared" si="5"/>
        <v/>
      </c>
      <c r="S30" s="46"/>
      <c r="T30" s="40"/>
      <c r="U30" s="40"/>
    </row>
    <row r="31" spans="1:21" x14ac:dyDescent="0.2">
      <c r="A31" s="46"/>
      <c r="B31" s="51"/>
      <c r="C31" s="51"/>
      <c r="D31" s="63"/>
      <c r="E31" s="54"/>
      <c r="F31" s="46"/>
      <c r="G31" s="55">
        <f t="shared" si="0"/>
        <v>15</v>
      </c>
      <c r="H31" s="56">
        <v>43931</v>
      </c>
      <c r="I31" s="41"/>
      <c r="J31" s="57"/>
      <c r="K31" s="57">
        <f t="shared" si="1"/>
        <v>328.76712328767121</v>
      </c>
      <c r="L31" s="58">
        <f t="shared" si="2"/>
        <v>184109.58904109587</v>
      </c>
      <c r="M31" s="57"/>
      <c r="N31" s="41"/>
      <c r="O31" s="58"/>
      <c r="P31" s="58">
        <f t="shared" si="3"/>
        <v>184109.58904109587</v>
      </c>
      <c r="Q31" s="58" t="str">
        <f t="shared" si="4"/>
        <v/>
      </c>
      <c r="R31" s="58" t="str">
        <f t="shared" si="5"/>
        <v/>
      </c>
      <c r="S31" s="46"/>
      <c r="T31" s="40"/>
      <c r="U31" s="40"/>
    </row>
    <row r="32" spans="1:21" x14ac:dyDescent="0.2">
      <c r="A32" s="46"/>
      <c r="B32" s="51"/>
      <c r="C32" s="51"/>
      <c r="D32" s="63"/>
      <c r="E32" s="54"/>
      <c r="F32" s="46"/>
      <c r="G32" s="55">
        <f t="shared" si="0"/>
        <v>15</v>
      </c>
      <c r="H32" s="56">
        <v>43932</v>
      </c>
      <c r="I32" s="41"/>
      <c r="J32" s="57"/>
      <c r="K32" s="57">
        <f t="shared" si="1"/>
        <v>328.76712328767121</v>
      </c>
      <c r="L32" s="58">
        <f t="shared" si="2"/>
        <v>184109.58904109587</v>
      </c>
      <c r="M32" s="57"/>
      <c r="N32" s="41"/>
      <c r="O32" s="58"/>
      <c r="P32" s="58">
        <f t="shared" si="3"/>
        <v>184109.58904109587</v>
      </c>
      <c r="Q32" s="58" t="str">
        <f t="shared" si="4"/>
        <v/>
      </c>
      <c r="R32" s="58" t="str">
        <f t="shared" si="5"/>
        <v/>
      </c>
      <c r="S32" s="46"/>
      <c r="T32" s="40"/>
      <c r="U32" s="40"/>
    </row>
    <row r="33" spans="1:21" x14ac:dyDescent="0.2">
      <c r="A33" s="46"/>
      <c r="B33" s="51"/>
      <c r="C33" s="51"/>
      <c r="D33" s="63"/>
      <c r="E33" s="54"/>
      <c r="F33" s="46"/>
      <c r="G33" s="55">
        <f t="shared" si="0"/>
        <v>15</v>
      </c>
      <c r="H33" s="56">
        <v>43933</v>
      </c>
      <c r="I33" s="41"/>
      <c r="J33" s="57"/>
      <c r="K33" s="57">
        <f t="shared" si="1"/>
        <v>328.76712328767121</v>
      </c>
      <c r="L33" s="58">
        <f t="shared" si="2"/>
        <v>184109.58904109587</v>
      </c>
      <c r="M33" s="57"/>
      <c r="N33" s="41"/>
      <c r="O33" s="58"/>
      <c r="P33" s="58">
        <f t="shared" si="3"/>
        <v>184109.58904109587</v>
      </c>
      <c r="Q33" s="58" t="str">
        <f t="shared" si="4"/>
        <v/>
      </c>
      <c r="R33" s="58" t="str">
        <f t="shared" si="5"/>
        <v/>
      </c>
      <c r="S33" s="46"/>
      <c r="T33" s="40"/>
      <c r="U33" s="40"/>
    </row>
    <row r="34" spans="1:21" x14ac:dyDescent="0.2">
      <c r="A34" s="46"/>
      <c r="B34" s="46"/>
      <c r="C34" s="46"/>
      <c r="D34" s="58"/>
      <c r="E34" s="54"/>
      <c r="F34" s="46"/>
      <c r="G34" s="55">
        <f t="shared" si="0"/>
        <v>16</v>
      </c>
      <c r="H34" s="56">
        <v>43934</v>
      </c>
      <c r="I34" s="41"/>
      <c r="J34" s="57"/>
      <c r="K34" s="57">
        <f t="shared" si="1"/>
        <v>328.76712328767121</v>
      </c>
      <c r="L34" s="58">
        <f t="shared" si="2"/>
        <v>184109.58904109587</v>
      </c>
      <c r="M34" s="57"/>
      <c r="N34" s="41"/>
      <c r="O34" s="58"/>
      <c r="P34" s="58">
        <f t="shared" si="3"/>
        <v>184109.58904109587</v>
      </c>
      <c r="Q34" s="58">
        <f t="shared" si="4"/>
        <v>1288767.1232876712</v>
      </c>
      <c r="R34" s="58">
        <f t="shared" si="5"/>
        <v>1288767.1232876712</v>
      </c>
      <c r="S34" s="46"/>
      <c r="T34" s="40"/>
      <c r="U34" s="40"/>
    </row>
    <row r="35" spans="1:21" x14ac:dyDescent="0.2">
      <c r="A35" s="46"/>
      <c r="B35" s="46"/>
      <c r="C35" s="46"/>
      <c r="D35" s="58"/>
      <c r="E35" s="54"/>
      <c r="F35" s="46"/>
      <c r="G35" s="55">
        <f t="shared" si="0"/>
        <v>16</v>
      </c>
      <c r="H35" s="56">
        <v>43935</v>
      </c>
      <c r="I35" s="41"/>
      <c r="J35" s="57"/>
      <c r="K35" s="57">
        <f t="shared" si="1"/>
        <v>328.76712328767121</v>
      </c>
      <c r="L35" s="58">
        <f t="shared" si="2"/>
        <v>184109.58904109587</v>
      </c>
      <c r="M35" s="57"/>
      <c r="N35" s="41"/>
      <c r="O35" s="58"/>
      <c r="P35" s="58">
        <f t="shared" si="3"/>
        <v>184109.58904109587</v>
      </c>
      <c r="Q35" s="58" t="str">
        <f t="shared" si="4"/>
        <v/>
      </c>
      <c r="R35" s="58" t="str">
        <f t="shared" si="5"/>
        <v/>
      </c>
      <c r="S35" s="46"/>
      <c r="T35" s="40"/>
      <c r="U35" s="40"/>
    </row>
    <row r="36" spans="1:21" x14ac:dyDescent="0.2">
      <c r="A36" s="46"/>
      <c r="B36" s="46"/>
      <c r="C36" s="46"/>
      <c r="D36" s="58"/>
      <c r="E36" s="54"/>
      <c r="F36" s="46"/>
      <c r="G36" s="55">
        <f t="shared" si="0"/>
        <v>16</v>
      </c>
      <c r="H36" s="56">
        <v>43936</v>
      </c>
      <c r="I36" s="41"/>
      <c r="J36" s="57"/>
      <c r="K36" s="57">
        <f t="shared" si="1"/>
        <v>328.76712328767121</v>
      </c>
      <c r="L36" s="58">
        <f t="shared" si="2"/>
        <v>184109.58904109587</v>
      </c>
      <c r="M36" s="57"/>
      <c r="N36" s="41"/>
      <c r="O36" s="58"/>
      <c r="P36" s="58">
        <f t="shared" si="3"/>
        <v>184109.58904109587</v>
      </c>
      <c r="Q36" s="58" t="str">
        <f t="shared" si="4"/>
        <v/>
      </c>
      <c r="R36" s="58" t="str">
        <f t="shared" si="5"/>
        <v/>
      </c>
      <c r="S36" s="46"/>
      <c r="T36" s="40"/>
      <c r="U36" s="40"/>
    </row>
    <row r="37" spans="1:21" x14ac:dyDescent="0.2">
      <c r="A37" s="46"/>
      <c r="B37" s="46"/>
      <c r="C37" s="46"/>
      <c r="D37" s="58"/>
      <c r="E37" s="54"/>
      <c r="F37" s="46"/>
      <c r="G37" s="55">
        <f t="shared" si="0"/>
        <v>16</v>
      </c>
      <c r="H37" s="56">
        <v>43937</v>
      </c>
      <c r="I37" s="41"/>
      <c r="J37" s="57"/>
      <c r="K37" s="57">
        <f t="shared" si="1"/>
        <v>328.76712328767121</v>
      </c>
      <c r="L37" s="58">
        <f t="shared" si="2"/>
        <v>184109.58904109587</v>
      </c>
      <c r="M37" s="57"/>
      <c r="N37" s="41"/>
      <c r="O37" s="58"/>
      <c r="P37" s="58">
        <f t="shared" si="3"/>
        <v>184109.58904109587</v>
      </c>
      <c r="Q37" s="58" t="str">
        <f t="shared" si="4"/>
        <v/>
      </c>
      <c r="R37" s="58" t="str">
        <f t="shared" si="5"/>
        <v/>
      </c>
      <c r="S37" s="46"/>
      <c r="T37" s="40"/>
      <c r="U37" s="40"/>
    </row>
    <row r="38" spans="1:21" s="43" customFormat="1" x14ac:dyDescent="0.2">
      <c r="A38" s="46"/>
      <c r="B38" s="46"/>
      <c r="C38" s="46"/>
      <c r="D38" s="58"/>
      <c r="E38" s="54"/>
      <c r="F38" s="46"/>
      <c r="G38" s="55">
        <f t="shared" ref="G38:G64" si="6">WEEKNUM(H38-1)</f>
        <v>16</v>
      </c>
      <c r="H38" s="56">
        <v>43938</v>
      </c>
      <c r="I38" s="41"/>
      <c r="J38" s="57"/>
      <c r="K38" s="57">
        <f t="shared" si="1"/>
        <v>328.76712328767121</v>
      </c>
      <c r="L38" s="58">
        <f t="shared" si="2"/>
        <v>184109.58904109587</v>
      </c>
      <c r="M38" s="57"/>
      <c r="N38" s="41"/>
      <c r="O38" s="58"/>
      <c r="P38" s="58">
        <f t="shared" ref="P38:P69" si="7">SUM(L38,N38*$D$24)</f>
        <v>184109.58904109587</v>
      </c>
      <c r="Q38" s="58" t="str">
        <f t="shared" si="4"/>
        <v/>
      </c>
      <c r="R38" s="58" t="str">
        <f t="shared" si="5"/>
        <v/>
      </c>
      <c r="S38" s="46"/>
      <c r="T38" s="40"/>
      <c r="U38" s="40"/>
    </row>
    <row r="39" spans="1:21" x14ac:dyDescent="0.2">
      <c r="A39" s="46"/>
      <c r="B39" s="46"/>
      <c r="C39" s="46"/>
      <c r="D39" s="58"/>
      <c r="E39" s="54"/>
      <c r="F39" s="46"/>
      <c r="G39" s="55">
        <f t="shared" si="6"/>
        <v>16</v>
      </c>
      <c r="H39" s="56">
        <v>43939</v>
      </c>
      <c r="I39" s="41"/>
      <c r="J39" s="57"/>
      <c r="K39" s="57">
        <f t="shared" si="1"/>
        <v>328.76712328767121</v>
      </c>
      <c r="L39" s="58">
        <f t="shared" si="2"/>
        <v>184109.58904109587</v>
      </c>
      <c r="M39" s="57"/>
      <c r="N39" s="41"/>
      <c r="O39" s="58"/>
      <c r="P39" s="58">
        <f t="shared" si="7"/>
        <v>184109.58904109587</v>
      </c>
      <c r="Q39" s="58" t="str">
        <f t="shared" si="4"/>
        <v/>
      </c>
      <c r="R39" s="58" t="str">
        <f t="shared" si="5"/>
        <v/>
      </c>
      <c r="S39" s="46"/>
      <c r="T39" s="40"/>
      <c r="U39" s="40"/>
    </row>
    <row r="40" spans="1:21" x14ac:dyDescent="0.2">
      <c r="A40" s="46"/>
      <c r="B40" s="46"/>
      <c r="C40" s="46"/>
      <c r="D40" s="46"/>
      <c r="E40" s="54"/>
      <c r="F40" s="46"/>
      <c r="G40" s="55">
        <f t="shared" si="6"/>
        <v>16</v>
      </c>
      <c r="H40" s="56">
        <v>43940</v>
      </c>
      <c r="I40" s="41"/>
      <c r="J40" s="57"/>
      <c r="K40" s="57">
        <f t="shared" si="1"/>
        <v>328.76712328767121</v>
      </c>
      <c r="L40" s="58">
        <f t="shared" si="2"/>
        <v>184109.58904109587</v>
      </c>
      <c r="M40" s="57"/>
      <c r="N40" s="41"/>
      <c r="O40" s="58"/>
      <c r="P40" s="58">
        <f t="shared" si="7"/>
        <v>184109.58904109587</v>
      </c>
      <c r="Q40" s="58" t="str">
        <f t="shared" si="4"/>
        <v/>
      </c>
      <c r="R40" s="58" t="str">
        <f t="shared" si="5"/>
        <v/>
      </c>
      <c r="S40" s="46"/>
      <c r="T40" s="40"/>
      <c r="U40" s="40"/>
    </row>
    <row r="41" spans="1:21" x14ac:dyDescent="0.2">
      <c r="A41" s="46"/>
      <c r="B41" s="46"/>
      <c r="C41" s="46"/>
      <c r="D41" s="46"/>
      <c r="E41" s="54"/>
      <c r="F41" s="46"/>
      <c r="G41" s="55">
        <f t="shared" si="6"/>
        <v>17</v>
      </c>
      <c r="H41" s="56">
        <v>43941</v>
      </c>
      <c r="I41" s="41"/>
      <c r="J41" s="57"/>
      <c r="K41" s="57">
        <f t="shared" si="1"/>
        <v>328.76712328767121</v>
      </c>
      <c r="L41" s="58">
        <f t="shared" si="2"/>
        <v>184109.58904109587</v>
      </c>
      <c r="M41" s="57"/>
      <c r="N41" s="41"/>
      <c r="O41" s="58"/>
      <c r="P41" s="58">
        <f t="shared" si="7"/>
        <v>184109.58904109587</v>
      </c>
      <c r="Q41" s="58">
        <f t="shared" si="4"/>
        <v>1288767.1232876712</v>
      </c>
      <c r="R41" s="58">
        <f t="shared" si="5"/>
        <v>1288767.1232876712</v>
      </c>
      <c r="S41" s="46"/>
      <c r="T41" s="40"/>
      <c r="U41" s="40"/>
    </row>
    <row r="42" spans="1:21" x14ac:dyDescent="0.2">
      <c r="A42" s="46"/>
      <c r="B42" s="46"/>
      <c r="C42" s="46"/>
      <c r="D42" s="46"/>
      <c r="E42" s="54"/>
      <c r="F42" s="46"/>
      <c r="G42" s="55">
        <f t="shared" si="6"/>
        <v>17</v>
      </c>
      <c r="H42" s="56">
        <v>43942</v>
      </c>
      <c r="I42" s="41"/>
      <c r="J42" s="57"/>
      <c r="K42" s="57">
        <f t="shared" si="1"/>
        <v>328.76712328767121</v>
      </c>
      <c r="L42" s="58">
        <f t="shared" si="2"/>
        <v>184109.58904109587</v>
      </c>
      <c r="M42" s="57"/>
      <c r="N42" s="41"/>
      <c r="O42" s="58"/>
      <c r="P42" s="58">
        <f t="shared" si="7"/>
        <v>184109.58904109587</v>
      </c>
      <c r="Q42" s="58" t="str">
        <f t="shared" si="4"/>
        <v/>
      </c>
      <c r="R42" s="58" t="str">
        <f t="shared" si="5"/>
        <v/>
      </c>
      <c r="S42" s="46"/>
      <c r="T42" s="40"/>
      <c r="U42" s="40"/>
    </row>
    <row r="43" spans="1:21" x14ac:dyDescent="0.2">
      <c r="A43" s="46"/>
      <c r="B43" s="46"/>
      <c r="C43" s="46"/>
      <c r="D43" s="46"/>
      <c r="E43" s="54"/>
      <c r="F43" s="46"/>
      <c r="G43" s="55">
        <f t="shared" si="6"/>
        <v>17</v>
      </c>
      <c r="H43" s="56">
        <v>43943</v>
      </c>
      <c r="I43" s="41"/>
      <c r="J43" s="57"/>
      <c r="K43" s="57">
        <f t="shared" si="1"/>
        <v>328.76712328767121</v>
      </c>
      <c r="L43" s="58">
        <f t="shared" si="2"/>
        <v>184109.58904109587</v>
      </c>
      <c r="M43" s="57"/>
      <c r="N43" s="41"/>
      <c r="O43" s="58"/>
      <c r="P43" s="58">
        <f t="shared" si="7"/>
        <v>184109.58904109587</v>
      </c>
      <c r="Q43" s="58" t="str">
        <f t="shared" si="4"/>
        <v/>
      </c>
      <c r="R43" s="58" t="str">
        <f t="shared" si="5"/>
        <v/>
      </c>
      <c r="S43" s="46"/>
      <c r="T43" s="40"/>
      <c r="U43" s="40"/>
    </row>
    <row r="44" spans="1:21" x14ac:dyDescent="0.2">
      <c r="A44" s="46"/>
      <c r="B44" s="46"/>
      <c r="C44" s="46"/>
      <c r="D44" s="46"/>
      <c r="E44" s="54"/>
      <c r="F44" s="46"/>
      <c r="G44" s="55">
        <f t="shared" si="6"/>
        <v>17</v>
      </c>
      <c r="H44" s="56">
        <v>43944</v>
      </c>
      <c r="I44" s="41"/>
      <c r="J44" s="57"/>
      <c r="K44" s="57">
        <f t="shared" si="1"/>
        <v>328.76712328767121</v>
      </c>
      <c r="L44" s="58">
        <f t="shared" si="2"/>
        <v>184109.58904109587</v>
      </c>
      <c r="M44" s="57"/>
      <c r="N44" s="41"/>
      <c r="O44" s="58"/>
      <c r="P44" s="58">
        <f t="shared" si="7"/>
        <v>184109.58904109587</v>
      </c>
      <c r="Q44" s="58" t="str">
        <f t="shared" si="4"/>
        <v/>
      </c>
      <c r="R44" s="58" t="str">
        <f t="shared" si="5"/>
        <v/>
      </c>
      <c r="S44" s="46"/>
      <c r="T44" s="40"/>
      <c r="U44" s="40"/>
    </row>
    <row r="45" spans="1:21" x14ac:dyDescent="0.2">
      <c r="A45" s="46"/>
      <c r="B45" s="46"/>
      <c r="C45" s="46"/>
      <c r="D45" s="46"/>
      <c r="E45" s="54"/>
      <c r="F45" s="46"/>
      <c r="G45" s="55">
        <f t="shared" si="6"/>
        <v>17</v>
      </c>
      <c r="H45" s="56">
        <v>43945</v>
      </c>
      <c r="I45" s="41"/>
      <c r="J45" s="57"/>
      <c r="K45" s="57">
        <f t="shared" si="1"/>
        <v>328.76712328767121</v>
      </c>
      <c r="L45" s="58">
        <f t="shared" si="2"/>
        <v>184109.58904109587</v>
      </c>
      <c r="M45" s="57"/>
      <c r="N45" s="41"/>
      <c r="O45" s="58"/>
      <c r="P45" s="58">
        <f t="shared" si="7"/>
        <v>184109.58904109587</v>
      </c>
      <c r="Q45" s="58" t="str">
        <f t="shared" si="4"/>
        <v/>
      </c>
      <c r="R45" s="58" t="str">
        <f t="shared" si="5"/>
        <v/>
      </c>
      <c r="S45" s="46"/>
      <c r="T45" s="40"/>
      <c r="U45" s="40"/>
    </row>
    <row r="46" spans="1:21" x14ac:dyDescent="0.2">
      <c r="A46" s="46"/>
      <c r="B46" s="46"/>
      <c r="C46" s="46"/>
      <c r="D46" s="46"/>
      <c r="E46" s="54"/>
      <c r="F46" s="46"/>
      <c r="G46" s="55">
        <f t="shared" si="6"/>
        <v>17</v>
      </c>
      <c r="H46" s="56">
        <v>43946</v>
      </c>
      <c r="I46" s="41"/>
      <c r="J46" s="57"/>
      <c r="K46" s="57">
        <f t="shared" si="1"/>
        <v>328.76712328767121</v>
      </c>
      <c r="L46" s="58">
        <f t="shared" si="2"/>
        <v>184109.58904109587</v>
      </c>
      <c r="M46" s="57"/>
      <c r="N46" s="41"/>
      <c r="O46" s="58"/>
      <c r="P46" s="58">
        <f t="shared" si="7"/>
        <v>184109.58904109587</v>
      </c>
      <c r="Q46" s="58" t="str">
        <f t="shared" si="4"/>
        <v/>
      </c>
      <c r="R46" s="58" t="str">
        <f t="shared" si="5"/>
        <v/>
      </c>
      <c r="S46" s="46"/>
      <c r="T46" s="40"/>
      <c r="U46" s="40"/>
    </row>
    <row r="47" spans="1:21" x14ac:dyDescent="0.2">
      <c r="A47" s="46"/>
      <c r="B47" s="46"/>
      <c r="C47" s="46"/>
      <c r="D47" s="46"/>
      <c r="E47" s="54"/>
      <c r="F47" s="46"/>
      <c r="G47" s="55">
        <f t="shared" si="6"/>
        <v>17</v>
      </c>
      <c r="H47" s="56">
        <v>43947</v>
      </c>
      <c r="I47" s="41"/>
      <c r="J47" s="57"/>
      <c r="K47" s="57">
        <f t="shared" si="1"/>
        <v>328.76712328767121</v>
      </c>
      <c r="L47" s="58">
        <f t="shared" si="2"/>
        <v>184109.58904109587</v>
      </c>
      <c r="M47" s="57"/>
      <c r="N47" s="41"/>
      <c r="O47" s="58"/>
      <c r="P47" s="58">
        <f t="shared" si="7"/>
        <v>184109.58904109587</v>
      </c>
      <c r="Q47" s="58" t="str">
        <f t="shared" si="4"/>
        <v/>
      </c>
      <c r="R47" s="58" t="str">
        <f t="shared" si="5"/>
        <v/>
      </c>
      <c r="S47" s="46"/>
      <c r="T47" s="40"/>
      <c r="U47" s="40"/>
    </row>
    <row r="48" spans="1:21" x14ac:dyDescent="0.2">
      <c r="A48" s="46"/>
      <c r="B48" s="46"/>
      <c r="C48" s="46"/>
      <c r="D48" s="58"/>
      <c r="E48" s="54"/>
      <c r="F48" s="46"/>
      <c r="G48" s="55">
        <f t="shared" si="6"/>
        <v>18</v>
      </c>
      <c r="H48" s="56">
        <v>43948</v>
      </c>
      <c r="I48" s="41"/>
      <c r="J48" s="57"/>
      <c r="K48" s="57">
        <f t="shared" si="1"/>
        <v>328.76712328767121</v>
      </c>
      <c r="L48" s="58">
        <f t="shared" si="2"/>
        <v>184109.58904109587</v>
      </c>
      <c r="M48" s="57"/>
      <c r="N48" s="41"/>
      <c r="O48" s="58"/>
      <c r="P48" s="58">
        <f t="shared" si="7"/>
        <v>184109.58904109587</v>
      </c>
      <c r="Q48" s="58">
        <f t="shared" si="4"/>
        <v>1288767.1232876712</v>
      </c>
      <c r="R48" s="58">
        <f t="shared" si="5"/>
        <v>1288767.1232876712</v>
      </c>
      <c r="S48" s="46"/>
      <c r="T48" s="40"/>
      <c r="U48" s="40"/>
    </row>
    <row r="49" spans="1:21" x14ac:dyDescent="0.2">
      <c r="A49" s="46"/>
      <c r="B49" s="46"/>
      <c r="C49" s="46"/>
      <c r="D49" s="58"/>
      <c r="E49" s="54"/>
      <c r="F49" s="46"/>
      <c r="G49" s="55">
        <f t="shared" si="6"/>
        <v>18</v>
      </c>
      <c r="H49" s="56">
        <v>43949</v>
      </c>
      <c r="I49" s="41"/>
      <c r="J49" s="57"/>
      <c r="K49" s="57">
        <f t="shared" si="1"/>
        <v>328.76712328767121</v>
      </c>
      <c r="L49" s="58">
        <f t="shared" si="2"/>
        <v>184109.58904109587</v>
      </c>
      <c r="M49" s="57"/>
      <c r="N49" s="41"/>
      <c r="O49" s="58"/>
      <c r="P49" s="58">
        <f t="shared" si="7"/>
        <v>184109.58904109587</v>
      </c>
      <c r="Q49" s="58" t="str">
        <f t="shared" si="4"/>
        <v/>
      </c>
      <c r="R49" s="58" t="str">
        <f t="shared" si="5"/>
        <v/>
      </c>
      <c r="S49" s="46"/>
      <c r="T49" s="40"/>
      <c r="U49" s="40"/>
    </row>
    <row r="50" spans="1:21" x14ac:dyDescent="0.2">
      <c r="A50" s="46"/>
      <c r="B50" s="46"/>
      <c r="C50" s="46"/>
      <c r="D50" s="58"/>
      <c r="E50" s="54"/>
      <c r="F50" s="46"/>
      <c r="G50" s="55">
        <f t="shared" si="6"/>
        <v>18</v>
      </c>
      <c r="H50" s="56">
        <v>43950</v>
      </c>
      <c r="I50" s="41"/>
      <c r="J50" s="57"/>
      <c r="K50" s="57">
        <f t="shared" si="1"/>
        <v>328.76712328767121</v>
      </c>
      <c r="L50" s="58">
        <f t="shared" si="2"/>
        <v>184109.58904109587</v>
      </c>
      <c r="M50" s="57"/>
      <c r="N50" s="41"/>
      <c r="O50" s="58"/>
      <c r="P50" s="58">
        <f t="shared" si="7"/>
        <v>184109.58904109587</v>
      </c>
      <c r="Q50" s="58" t="str">
        <f t="shared" si="4"/>
        <v/>
      </c>
      <c r="R50" s="58" t="str">
        <f t="shared" si="5"/>
        <v/>
      </c>
      <c r="S50" s="46"/>
      <c r="T50" s="40"/>
      <c r="U50" s="40"/>
    </row>
    <row r="51" spans="1:21" x14ac:dyDescent="0.2">
      <c r="A51" s="46"/>
      <c r="B51" s="46"/>
      <c r="C51" s="46"/>
      <c r="D51" s="58"/>
      <c r="E51" s="54"/>
      <c r="F51" s="46"/>
      <c r="G51" s="55">
        <f t="shared" si="6"/>
        <v>18</v>
      </c>
      <c r="H51" s="56">
        <v>43951</v>
      </c>
      <c r="I51" s="41"/>
      <c r="J51" s="57"/>
      <c r="K51" s="57">
        <f t="shared" si="1"/>
        <v>328.76712328767121</v>
      </c>
      <c r="L51" s="58">
        <f t="shared" si="2"/>
        <v>184109.58904109587</v>
      </c>
      <c r="M51" s="57"/>
      <c r="N51" s="41"/>
      <c r="O51" s="58"/>
      <c r="P51" s="58">
        <f t="shared" si="7"/>
        <v>184109.58904109587</v>
      </c>
      <c r="Q51" s="58" t="str">
        <f t="shared" si="4"/>
        <v/>
      </c>
      <c r="R51" s="58" t="str">
        <f t="shared" si="5"/>
        <v/>
      </c>
      <c r="S51" s="46"/>
      <c r="T51" s="40"/>
      <c r="U51" s="40"/>
    </row>
    <row r="52" spans="1:21" x14ac:dyDescent="0.2">
      <c r="A52" s="46"/>
      <c r="B52" s="46"/>
      <c r="C52" s="46"/>
      <c r="D52" s="58"/>
      <c r="E52" s="54"/>
      <c r="F52" s="46"/>
      <c r="G52" s="55">
        <f t="shared" si="6"/>
        <v>18</v>
      </c>
      <c r="H52" s="56">
        <v>43952</v>
      </c>
      <c r="I52" s="41"/>
      <c r="J52" s="57"/>
      <c r="K52" s="57">
        <f t="shared" si="1"/>
        <v>328.76712328767121</v>
      </c>
      <c r="L52" s="58">
        <f t="shared" si="2"/>
        <v>184109.58904109587</v>
      </c>
      <c r="M52" s="57"/>
      <c r="N52" s="41"/>
      <c r="O52" s="58"/>
      <c r="P52" s="58">
        <f t="shared" si="7"/>
        <v>184109.58904109587</v>
      </c>
      <c r="Q52" s="58" t="str">
        <f t="shared" si="4"/>
        <v/>
      </c>
      <c r="R52" s="58" t="str">
        <f t="shared" si="5"/>
        <v/>
      </c>
      <c r="S52" s="46"/>
      <c r="T52" s="40"/>
      <c r="U52" s="40"/>
    </row>
    <row r="53" spans="1:21" x14ac:dyDescent="0.2">
      <c r="A53" s="46"/>
      <c r="B53" s="46"/>
      <c r="C53" s="46"/>
      <c r="D53" s="58"/>
      <c r="E53" s="54"/>
      <c r="F53" s="46"/>
      <c r="G53" s="55">
        <f t="shared" si="6"/>
        <v>18</v>
      </c>
      <c r="H53" s="56">
        <v>43953</v>
      </c>
      <c r="I53" s="41"/>
      <c r="J53" s="57"/>
      <c r="K53" s="57">
        <f t="shared" si="1"/>
        <v>328.76712328767121</v>
      </c>
      <c r="L53" s="58">
        <f t="shared" si="2"/>
        <v>184109.58904109587</v>
      </c>
      <c r="M53" s="57"/>
      <c r="N53" s="41"/>
      <c r="O53" s="58"/>
      <c r="P53" s="58">
        <f t="shared" si="7"/>
        <v>184109.58904109587</v>
      </c>
      <c r="Q53" s="58" t="str">
        <f t="shared" si="4"/>
        <v/>
      </c>
      <c r="R53" s="58" t="str">
        <f t="shared" si="5"/>
        <v/>
      </c>
      <c r="S53" s="46"/>
      <c r="T53" s="40"/>
      <c r="U53" s="40"/>
    </row>
    <row r="54" spans="1:21" x14ac:dyDescent="0.2">
      <c r="A54" s="46"/>
      <c r="B54" s="46"/>
      <c r="C54" s="46"/>
      <c r="D54" s="58"/>
      <c r="E54" s="54"/>
      <c r="F54" s="46"/>
      <c r="G54" s="55">
        <f t="shared" si="6"/>
        <v>18</v>
      </c>
      <c r="H54" s="56">
        <v>43954</v>
      </c>
      <c r="I54" s="41"/>
      <c r="J54" s="57"/>
      <c r="K54" s="57">
        <f t="shared" si="1"/>
        <v>328.76712328767121</v>
      </c>
      <c r="L54" s="58">
        <f t="shared" si="2"/>
        <v>184109.58904109587</v>
      </c>
      <c r="M54" s="57"/>
      <c r="N54" s="41"/>
      <c r="O54" s="58"/>
      <c r="P54" s="58">
        <f t="shared" si="7"/>
        <v>184109.58904109587</v>
      </c>
      <c r="Q54" s="58" t="str">
        <f t="shared" si="4"/>
        <v/>
      </c>
      <c r="R54" s="58" t="str">
        <f t="shared" si="5"/>
        <v/>
      </c>
      <c r="S54" s="46"/>
      <c r="T54" s="40"/>
      <c r="U54" s="40"/>
    </row>
    <row r="55" spans="1:21" x14ac:dyDescent="0.2">
      <c r="A55" s="46"/>
      <c r="B55" s="46"/>
      <c r="C55" s="46"/>
      <c r="D55" s="58"/>
      <c r="E55" s="54"/>
      <c r="F55" s="46"/>
      <c r="G55" s="55">
        <f t="shared" si="6"/>
        <v>19</v>
      </c>
      <c r="H55" s="56">
        <v>43955</v>
      </c>
      <c r="I55" s="41"/>
      <c r="J55" s="57"/>
      <c r="K55" s="57">
        <f t="shared" si="1"/>
        <v>328.76712328767121</v>
      </c>
      <c r="L55" s="58">
        <f t="shared" si="2"/>
        <v>184109.58904109587</v>
      </c>
      <c r="M55" s="57"/>
      <c r="N55" s="41"/>
      <c r="O55" s="58"/>
      <c r="P55" s="58">
        <f t="shared" si="7"/>
        <v>184109.58904109587</v>
      </c>
      <c r="Q55" s="58">
        <f t="shared" si="4"/>
        <v>1288767.1232876712</v>
      </c>
      <c r="R55" s="58">
        <f t="shared" si="5"/>
        <v>1288767.1232876712</v>
      </c>
      <c r="S55" s="46"/>
      <c r="T55" s="40"/>
      <c r="U55" s="40"/>
    </row>
    <row r="56" spans="1:21" x14ac:dyDescent="0.2">
      <c r="A56" s="46"/>
      <c r="B56" s="46"/>
      <c r="C56" s="46"/>
      <c r="D56" s="58"/>
      <c r="E56" s="54"/>
      <c r="F56" s="46"/>
      <c r="G56" s="55">
        <f t="shared" si="6"/>
        <v>19</v>
      </c>
      <c r="H56" s="56">
        <v>43956</v>
      </c>
      <c r="I56" s="41"/>
      <c r="J56" s="57"/>
      <c r="K56" s="57">
        <f t="shared" si="1"/>
        <v>328.76712328767121</v>
      </c>
      <c r="L56" s="58">
        <f t="shared" si="2"/>
        <v>184109.58904109587</v>
      </c>
      <c r="M56" s="57"/>
      <c r="N56" s="41"/>
      <c r="O56" s="58"/>
      <c r="P56" s="58">
        <f t="shared" si="7"/>
        <v>184109.58904109587</v>
      </c>
      <c r="Q56" s="58" t="str">
        <f t="shared" si="4"/>
        <v/>
      </c>
      <c r="R56" s="58" t="str">
        <f t="shared" si="5"/>
        <v/>
      </c>
      <c r="S56" s="46"/>
      <c r="T56" s="40"/>
      <c r="U56" s="40"/>
    </row>
    <row r="57" spans="1:21" x14ac:dyDescent="0.2">
      <c r="A57" s="46"/>
      <c r="B57" s="46"/>
      <c r="C57" s="46"/>
      <c r="D57" s="58"/>
      <c r="E57" s="54"/>
      <c r="F57" s="46"/>
      <c r="G57" s="55">
        <f t="shared" si="6"/>
        <v>19</v>
      </c>
      <c r="H57" s="56">
        <v>43957</v>
      </c>
      <c r="I57" s="41"/>
      <c r="J57" s="57"/>
      <c r="K57" s="57">
        <f t="shared" si="1"/>
        <v>328.76712328767121</v>
      </c>
      <c r="L57" s="58">
        <f t="shared" si="2"/>
        <v>184109.58904109587</v>
      </c>
      <c r="M57" s="57"/>
      <c r="N57" s="41"/>
      <c r="O57" s="58"/>
      <c r="P57" s="58">
        <f t="shared" si="7"/>
        <v>184109.58904109587</v>
      </c>
      <c r="Q57" s="58" t="str">
        <f t="shared" si="4"/>
        <v/>
      </c>
      <c r="R57" s="58" t="str">
        <f t="shared" si="5"/>
        <v/>
      </c>
      <c r="S57" s="46"/>
      <c r="T57" s="40"/>
      <c r="U57" s="40"/>
    </row>
    <row r="58" spans="1:21" x14ac:dyDescent="0.2">
      <c r="A58" s="46"/>
      <c r="B58" s="46"/>
      <c r="C58" s="46"/>
      <c r="D58" s="58"/>
      <c r="E58" s="54"/>
      <c r="F58" s="46"/>
      <c r="G58" s="55">
        <f t="shared" si="6"/>
        <v>19</v>
      </c>
      <c r="H58" s="56">
        <v>43958</v>
      </c>
      <c r="I58" s="41"/>
      <c r="J58" s="57"/>
      <c r="K58" s="57">
        <f t="shared" si="1"/>
        <v>328.76712328767121</v>
      </c>
      <c r="L58" s="58">
        <f t="shared" si="2"/>
        <v>184109.58904109587</v>
      </c>
      <c r="M58" s="57"/>
      <c r="N58" s="41"/>
      <c r="O58" s="58"/>
      <c r="P58" s="58">
        <f t="shared" si="7"/>
        <v>184109.58904109587</v>
      </c>
      <c r="Q58" s="58" t="str">
        <f t="shared" si="4"/>
        <v/>
      </c>
      <c r="R58" s="58" t="str">
        <f t="shared" si="5"/>
        <v/>
      </c>
      <c r="S58" s="46"/>
      <c r="T58" s="40"/>
      <c r="U58" s="40"/>
    </row>
    <row r="59" spans="1:21" x14ac:dyDescent="0.2">
      <c r="A59" s="46"/>
      <c r="B59" s="46"/>
      <c r="C59" s="46"/>
      <c r="D59" s="58"/>
      <c r="E59" s="54"/>
      <c r="F59" s="46"/>
      <c r="G59" s="55">
        <f t="shared" si="6"/>
        <v>19</v>
      </c>
      <c r="H59" s="56">
        <v>43959</v>
      </c>
      <c r="I59" s="41"/>
      <c r="J59" s="57"/>
      <c r="K59" s="57">
        <f t="shared" si="1"/>
        <v>328.76712328767121</v>
      </c>
      <c r="L59" s="58">
        <f t="shared" si="2"/>
        <v>184109.58904109587</v>
      </c>
      <c r="M59" s="57"/>
      <c r="N59" s="41"/>
      <c r="O59" s="58"/>
      <c r="P59" s="58">
        <f t="shared" si="7"/>
        <v>184109.58904109587</v>
      </c>
      <c r="Q59" s="58" t="str">
        <f t="shared" si="4"/>
        <v/>
      </c>
      <c r="R59" s="58" t="str">
        <f t="shared" si="5"/>
        <v/>
      </c>
      <c r="S59" s="46"/>
      <c r="T59" s="40"/>
      <c r="U59" s="40"/>
    </row>
    <row r="60" spans="1:21" x14ac:dyDescent="0.2">
      <c r="A60" s="46"/>
      <c r="B60" s="46"/>
      <c r="C60" s="46"/>
      <c r="D60" s="58"/>
      <c r="E60" s="54"/>
      <c r="F60" s="46"/>
      <c r="G60" s="55">
        <f t="shared" si="6"/>
        <v>19</v>
      </c>
      <c r="H60" s="56">
        <v>43960</v>
      </c>
      <c r="I60" s="41"/>
      <c r="J60" s="57"/>
      <c r="K60" s="57">
        <f t="shared" si="1"/>
        <v>328.76712328767121</v>
      </c>
      <c r="L60" s="58">
        <f t="shared" si="2"/>
        <v>184109.58904109587</v>
      </c>
      <c r="M60" s="57"/>
      <c r="N60" s="41"/>
      <c r="O60" s="58"/>
      <c r="P60" s="58">
        <f t="shared" si="7"/>
        <v>184109.58904109587</v>
      </c>
      <c r="Q60" s="58" t="str">
        <f t="shared" si="4"/>
        <v/>
      </c>
      <c r="R60" s="58" t="str">
        <f t="shared" si="5"/>
        <v/>
      </c>
      <c r="S60" s="46"/>
      <c r="T60" s="40"/>
      <c r="U60" s="40"/>
    </row>
    <row r="61" spans="1:21" x14ac:dyDescent="0.2">
      <c r="A61" s="46"/>
      <c r="B61" s="46"/>
      <c r="C61" s="46"/>
      <c r="D61" s="58"/>
      <c r="E61" s="54"/>
      <c r="F61" s="46"/>
      <c r="G61" s="55">
        <f t="shared" si="6"/>
        <v>19</v>
      </c>
      <c r="H61" s="56">
        <v>43961</v>
      </c>
      <c r="I61" s="41"/>
      <c r="J61" s="57"/>
      <c r="K61" s="57">
        <f t="shared" si="1"/>
        <v>328.76712328767121</v>
      </c>
      <c r="L61" s="58">
        <f t="shared" si="2"/>
        <v>184109.58904109587</v>
      </c>
      <c r="M61" s="57"/>
      <c r="N61" s="41"/>
      <c r="O61" s="58"/>
      <c r="P61" s="58">
        <f t="shared" si="7"/>
        <v>184109.58904109587</v>
      </c>
      <c r="Q61" s="58" t="str">
        <f t="shared" si="4"/>
        <v/>
      </c>
      <c r="R61" s="58" t="str">
        <f t="shared" si="5"/>
        <v/>
      </c>
      <c r="S61" s="46"/>
      <c r="T61" s="40"/>
      <c r="U61" s="40"/>
    </row>
    <row r="62" spans="1:21" s="43" customFormat="1" x14ac:dyDescent="0.2">
      <c r="A62" s="46"/>
      <c r="B62" s="46"/>
      <c r="C62" s="46"/>
      <c r="D62" s="58"/>
      <c r="E62" s="54"/>
      <c r="F62" s="46"/>
      <c r="G62" s="55">
        <f t="shared" si="6"/>
        <v>20</v>
      </c>
      <c r="H62" s="56">
        <v>43962</v>
      </c>
      <c r="I62" s="41"/>
      <c r="J62" s="57"/>
      <c r="K62" s="57">
        <f t="shared" si="1"/>
        <v>328.76712328767121</v>
      </c>
      <c r="L62" s="58">
        <f t="shared" si="2"/>
        <v>184109.58904109587</v>
      </c>
      <c r="M62" s="57"/>
      <c r="N62" s="41"/>
      <c r="O62" s="58"/>
      <c r="P62" s="58">
        <f t="shared" si="7"/>
        <v>184109.58904109587</v>
      </c>
      <c r="Q62" s="58">
        <f t="shared" si="4"/>
        <v>1288767.1232876712</v>
      </c>
      <c r="R62" s="58">
        <f t="shared" si="5"/>
        <v>1288767.1232876712</v>
      </c>
      <c r="S62" s="46"/>
      <c r="T62" s="40"/>
      <c r="U62" s="40"/>
    </row>
    <row r="63" spans="1:21" x14ac:dyDescent="0.2">
      <c r="A63" s="46"/>
      <c r="B63" s="46"/>
      <c r="C63" s="46"/>
      <c r="D63" s="58"/>
      <c r="E63" s="54"/>
      <c r="F63" s="46"/>
      <c r="G63" s="55">
        <f t="shared" si="6"/>
        <v>20</v>
      </c>
      <c r="H63" s="56">
        <v>43963</v>
      </c>
      <c r="I63" s="41"/>
      <c r="J63" s="57"/>
      <c r="K63" s="57">
        <f t="shared" si="1"/>
        <v>328.76712328767121</v>
      </c>
      <c r="L63" s="58">
        <f t="shared" si="2"/>
        <v>184109.58904109587</v>
      </c>
      <c r="M63" s="57"/>
      <c r="N63" s="41"/>
      <c r="O63" s="58"/>
      <c r="P63" s="58">
        <f t="shared" si="7"/>
        <v>184109.58904109587</v>
      </c>
      <c r="Q63" s="58" t="str">
        <f t="shared" si="4"/>
        <v/>
      </c>
      <c r="R63" s="58" t="str">
        <f t="shared" si="5"/>
        <v/>
      </c>
      <c r="S63" s="46"/>
      <c r="T63" s="40"/>
      <c r="U63" s="40"/>
    </row>
    <row r="64" spans="1:21" x14ac:dyDescent="0.2">
      <c r="A64" s="46"/>
      <c r="B64" s="46"/>
      <c r="C64" s="46"/>
      <c r="D64" s="58"/>
      <c r="E64" s="54"/>
      <c r="F64" s="46"/>
      <c r="G64" s="55">
        <f t="shared" si="6"/>
        <v>20</v>
      </c>
      <c r="H64" s="56">
        <v>43964</v>
      </c>
      <c r="I64" s="41"/>
      <c r="J64" s="57"/>
      <c r="K64" s="57">
        <f t="shared" si="1"/>
        <v>328.76712328767121</v>
      </c>
      <c r="L64" s="58">
        <f t="shared" si="2"/>
        <v>184109.58904109587</v>
      </c>
      <c r="M64" s="57"/>
      <c r="N64" s="41"/>
      <c r="O64" s="58"/>
      <c r="P64" s="58">
        <f t="shared" si="7"/>
        <v>184109.58904109587</v>
      </c>
      <c r="Q64" s="58" t="str">
        <f t="shared" si="4"/>
        <v/>
      </c>
      <c r="R64" s="58" t="str">
        <f t="shared" si="5"/>
        <v/>
      </c>
      <c r="S64" s="46"/>
    </row>
    <row r="65" spans="1:19" x14ac:dyDescent="0.2">
      <c r="A65" s="46"/>
      <c r="B65" s="46"/>
      <c r="C65" s="46"/>
      <c r="D65" s="58"/>
      <c r="E65" s="54"/>
      <c r="F65" s="46"/>
      <c r="G65" s="55">
        <f t="shared" ref="G65:G128" si="8">WEEKNUM(H65-1)</f>
        <v>20</v>
      </c>
      <c r="H65" s="56">
        <v>43965</v>
      </c>
      <c r="I65" s="41"/>
      <c r="J65" s="57"/>
      <c r="K65" s="57">
        <f t="shared" si="1"/>
        <v>328.76712328767121</v>
      </c>
      <c r="L65" s="58">
        <f t="shared" si="2"/>
        <v>184109.58904109587</v>
      </c>
      <c r="M65" s="57"/>
      <c r="N65" s="41"/>
      <c r="O65" s="58"/>
      <c r="P65" s="58">
        <f t="shared" si="7"/>
        <v>184109.58904109587</v>
      </c>
      <c r="Q65" s="58" t="str">
        <f t="shared" si="4"/>
        <v/>
      </c>
      <c r="R65" s="58" t="str">
        <f t="shared" si="5"/>
        <v/>
      </c>
      <c r="S65" s="46"/>
    </row>
    <row r="66" spans="1:19" x14ac:dyDescent="0.2">
      <c r="A66" s="46"/>
      <c r="B66" s="46"/>
      <c r="C66" s="46"/>
      <c r="D66" s="58"/>
      <c r="E66" s="54"/>
      <c r="F66" s="46"/>
      <c r="G66" s="55">
        <f t="shared" si="8"/>
        <v>20</v>
      </c>
      <c r="H66" s="56">
        <v>43966</v>
      </c>
      <c r="I66" s="41"/>
      <c r="J66" s="57"/>
      <c r="K66" s="57">
        <f t="shared" si="1"/>
        <v>328.76712328767121</v>
      </c>
      <c r="L66" s="58">
        <f t="shared" si="2"/>
        <v>184109.58904109587</v>
      </c>
      <c r="M66" s="57"/>
      <c r="N66" s="41"/>
      <c r="O66" s="58"/>
      <c r="P66" s="58">
        <f t="shared" si="7"/>
        <v>184109.58904109587</v>
      </c>
      <c r="Q66" s="58" t="str">
        <f t="shared" si="4"/>
        <v/>
      </c>
      <c r="R66" s="58" t="str">
        <f t="shared" si="5"/>
        <v/>
      </c>
      <c r="S66" s="46"/>
    </row>
    <row r="67" spans="1:19" x14ac:dyDescent="0.2">
      <c r="A67" s="46"/>
      <c r="B67" s="46"/>
      <c r="C67" s="46"/>
      <c r="D67" s="58"/>
      <c r="E67" s="54"/>
      <c r="F67" s="46"/>
      <c r="G67" s="55">
        <f t="shared" si="8"/>
        <v>20</v>
      </c>
      <c r="H67" s="56">
        <v>43967</v>
      </c>
      <c r="I67" s="41"/>
      <c r="J67" s="57"/>
      <c r="K67" s="57">
        <f t="shared" si="1"/>
        <v>328.76712328767121</v>
      </c>
      <c r="L67" s="58">
        <f t="shared" si="2"/>
        <v>184109.58904109587</v>
      </c>
      <c r="M67" s="57"/>
      <c r="N67" s="41"/>
      <c r="O67" s="58"/>
      <c r="P67" s="58">
        <f t="shared" si="7"/>
        <v>184109.58904109587</v>
      </c>
      <c r="Q67" s="58" t="str">
        <f t="shared" si="4"/>
        <v/>
      </c>
      <c r="R67" s="58" t="str">
        <f t="shared" si="5"/>
        <v/>
      </c>
      <c r="S67" s="46"/>
    </row>
    <row r="68" spans="1:19" x14ac:dyDescent="0.2">
      <c r="A68" s="46"/>
      <c r="B68" s="46"/>
      <c r="C68" s="46"/>
      <c r="D68" s="58"/>
      <c r="E68" s="54"/>
      <c r="F68" s="46"/>
      <c r="G68" s="55">
        <f t="shared" si="8"/>
        <v>20</v>
      </c>
      <c r="H68" s="56">
        <v>43968</v>
      </c>
      <c r="I68" s="41"/>
      <c r="J68" s="57"/>
      <c r="K68" s="57">
        <f t="shared" si="1"/>
        <v>328.76712328767121</v>
      </c>
      <c r="L68" s="58">
        <f t="shared" si="2"/>
        <v>184109.58904109587</v>
      </c>
      <c r="M68" s="57"/>
      <c r="N68" s="41"/>
      <c r="O68" s="58"/>
      <c r="P68" s="58">
        <f t="shared" si="7"/>
        <v>184109.58904109587</v>
      </c>
      <c r="Q68" s="58" t="str">
        <f t="shared" si="4"/>
        <v/>
      </c>
      <c r="R68" s="58" t="str">
        <f t="shared" si="5"/>
        <v/>
      </c>
      <c r="S68" s="46"/>
    </row>
    <row r="69" spans="1:19" x14ac:dyDescent="0.2">
      <c r="A69" s="46"/>
      <c r="B69" s="46"/>
      <c r="C69" s="46"/>
      <c r="D69" s="58"/>
      <c r="E69" s="54"/>
      <c r="F69" s="46"/>
      <c r="G69" s="55">
        <f t="shared" si="8"/>
        <v>21</v>
      </c>
      <c r="H69" s="56">
        <v>43969</v>
      </c>
      <c r="I69" s="41"/>
      <c r="J69" s="57"/>
      <c r="K69" s="57">
        <f t="shared" si="1"/>
        <v>328.76712328767121</v>
      </c>
      <c r="L69" s="58">
        <f t="shared" si="2"/>
        <v>184109.58904109587</v>
      </c>
      <c r="M69" s="57"/>
      <c r="N69" s="41"/>
      <c r="O69" s="58"/>
      <c r="P69" s="58">
        <f t="shared" si="7"/>
        <v>184109.58904109587</v>
      </c>
      <c r="Q69" s="58">
        <f t="shared" si="4"/>
        <v>1288767.1232876712</v>
      </c>
      <c r="R69" s="58">
        <f t="shared" si="5"/>
        <v>1288767.1232876712</v>
      </c>
      <c r="S69" s="46"/>
    </row>
    <row r="70" spans="1:19" x14ac:dyDescent="0.2">
      <c r="A70" s="46"/>
      <c r="B70" s="46"/>
      <c r="C70" s="46"/>
      <c r="D70" s="58"/>
      <c r="E70" s="54"/>
      <c r="F70" s="46"/>
      <c r="G70" s="55">
        <f t="shared" si="8"/>
        <v>21</v>
      </c>
      <c r="H70" s="56">
        <v>43970</v>
      </c>
      <c r="I70" s="41"/>
      <c r="J70" s="57"/>
      <c r="K70" s="57">
        <f t="shared" ref="K70:K133" si="9">$D$10-I70</f>
        <v>328.76712328767121</v>
      </c>
      <c r="L70" s="58">
        <f t="shared" ref="L70:L133" si="10">IF(K70&gt;0,K70*$D$19,0)</f>
        <v>184109.58904109587</v>
      </c>
      <c r="M70" s="57"/>
      <c r="N70" s="41"/>
      <c r="O70" s="58"/>
      <c r="P70" s="58">
        <f t="shared" ref="P70:P101" si="11">SUM(L70,N70*$D$24)</f>
        <v>184109.58904109587</v>
      </c>
      <c r="Q70" s="58" t="str">
        <f t="shared" si="4"/>
        <v/>
      </c>
      <c r="R70" s="58" t="str">
        <f t="shared" si="5"/>
        <v/>
      </c>
      <c r="S70" s="46"/>
    </row>
    <row r="71" spans="1:19" x14ac:dyDescent="0.2">
      <c r="A71" s="46"/>
      <c r="B71" s="46"/>
      <c r="C71" s="46"/>
      <c r="D71" s="58"/>
      <c r="E71" s="54"/>
      <c r="F71" s="46"/>
      <c r="G71" s="55">
        <f t="shared" si="8"/>
        <v>21</v>
      </c>
      <c r="H71" s="56">
        <v>43971</v>
      </c>
      <c r="I71" s="41"/>
      <c r="J71" s="57"/>
      <c r="K71" s="57">
        <f t="shared" si="9"/>
        <v>328.76712328767121</v>
      </c>
      <c r="L71" s="58">
        <f t="shared" si="10"/>
        <v>184109.58904109587</v>
      </c>
      <c r="M71" s="57"/>
      <c r="N71" s="41"/>
      <c r="O71" s="58"/>
      <c r="P71" s="58">
        <f t="shared" si="11"/>
        <v>184109.58904109587</v>
      </c>
      <c r="Q71" s="58" t="str">
        <f t="shared" si="4"/>
        <v/>
      </c>
      <c r="R71" s="58" t="str">
        <f t="shared" si="5"/>
        <v/>
      </c>
      <c r="S71" s="46"/>
    </row>
    <row r="72" spans="1:19" x14ac:dyDescent="0.2">
      <c r="A72" s="46"/>
      <c r="B72" s="46"/>
      <c r="C72" s="46"/>
      <c r="D72" s="58"/>
      <c r="E72" s="54"/>
      <c r="F72" s="46"/>
      <c r="G72" s="55">
        <f t="shared" si="8"/>
        <v>21</v>
      </c>
      <c r="H72" s="56">
        <v>43972</v>
      </c>
      <c r="I72" s="41"/>
      <c r="J72" s="57"/>
      <c r="K72" s="57">
        <f t="shared" si="9"/>
        <v>328.76712328767121</v>
      </c>
      <c r="L72" s="58">
        <f t="shared" si="10"/>
        <v>184109.58904109587</v>
      </c>
      <c r="M72" s="57"/>
      <c r="N72" s="41"/>
      <c r="O72" s="58"/>
      <c r="P72" s="58">
        <f t="shared" si="11"/>
        <v>184109.58904109587</v>
      </c>
      <c r="Q72" s="58" t="str">
        <f t="shared" si="4"/>
        <v/>
      </c>
      <c r="R72" s="58" t="str">
        <f t="shared" si="5"/>
        <v/>
      </c>
      <c r="S72" s="46"/>
    </row>
    <row r="73" spans="1:19" x14ac:dyDescent="0.2">
      <c r="A73" s="46"/>
      <c r="B73" s="46"/>
      <c r="C73" s="46"/>
      <c r="D73" s="58"/>
      <c r="E73" s="54"/>
      <c r="F73" s="46"/>
      <c r="G73" s="55">
        <f t="shared" si="8"/>
        <v>21</v>
      </c>
      <c r="H73" s="56">
        <v>43973</v>
      </c>
      <c r="I73" s="41"/>
      <c r="J73" s="57"/>
      <c r="K73" s="57">
        <f t="shared" si="9"/>
        <v>328.76712328767121</v>
      </c>
      <c r="L73" s="58">
        <f t="shared" si="10"/>
        <v>184109.58904109587</v>
      </c>
      <c r="M73" s="57"/>
      <c r="N73" s="41"/>
      <c r="O73" s="58"/>
      <c r="P73" s="58">
        <f t="shared" si="11"/>
        <v>184109.58904109587</v>
      </c>
      <c r="Q73" s="58" t="str">
        <f t="shared" si="4"/>
        <v/>
      </c>
      <c r="R73" s="58" t="str">
        <f t="shared" si="5"/>
        <v/>
      </c>
      <c r="S73" s="46"/>
    </row>
    <row r="74" spans="1:19" x14ac:dyDescent="0.2">
      <c r="A74" s="46"/>
      <c r="B74" s="46"/>
      <c r="C74" s="46"/>
      <c r="D74" s="58"/>
      <c r="E74" s="54"/>
      <c r="F74" s="46"/>
      <c r="G74" s="55">
        <f t="shared" si="8"/>
        <v>21</v>
      </c>
      <c r="H74" s="56">
        <v>43974</v>
      </c>
      <c r="I74" s="41"/>
      <c r="J74" s="57"/>
      <c r="K74" s="57">
        <f t="shared" si="9"/>
        <v>328.76712328767121</v>
      </c>
      <c r="L74" s="58">
        <f t="shared" si="10"/>
        <v>184109.58904109587</v>
      </c>
      <c r="M74" s="57"/>
      <c r="N74" s="41"/>
      <c r="O74" s="58"/>
      <c r="P74" s="58">
        <f t="shared" si="11"/>
        <v>184109.58904109587</v>
      </c>
      <c r="Q74" s="58" t="str">
        <f t="shared" si="4"/>
        <v/>
      </c>
      <c r="R74" s="58" t="str">
        <f t="shared" si="5"/>
        <v/>
      </c>
      <c r="S74" s="46"/>
    </row>
    <row r="75" spans="1:19" x14ac:dyDescent="0.2">
      <c r="A75" s="46"/>
      <c r="B75" s="46"/>
      <c r="C75" s="46"/>
      <c r="D75" s="58"/>
      <c r="E75" s="54"/>
      <c r="F75" s="46"/>
      <c r="G75" s="55">
        <f t="shared" si="8"/>
        <v>21</v>
      </c>
      <c r="H75" s="56">
        <v>43975</v>
      </c>
      <c r="I75" s="41"/>
      <c r="J75" s="57"/>
      <c r="K75" s="57">
        <f t="shared" si="9"/>
        <v>328.76712328767121</v>
      </c>
      <c r="L75" s="58">
        <f t="shared" si="10"/>
        <v>184109.58904109587</v>
      </c>
      <c r="M75" s="57"/>
      <c r="N75" s="41"/>
      <c r="O75" s="58"/>
      <c r="P75" s="58">
        <f t="shared" si="11"/>
        <v>184109.58904109587</v>
      </c>
      <c r="Q75" s="58" t="str">
        <f t="shared" si="4"/>
        <v/>
      </c>
      <c r="R75" s="58" t="str">
        <f t="shared" si="5"/>
        <v/>
      </c>
      <c r="S75" s="46"/>
    </row>
    <row r="76" spans="1:19" x14ac:dyDescent="0.2">
      <c r="A76" s="46"/>
      <c r="B76" s="46"/>
      <c r="C76" s="46"/>
      <c r="D76" s="58"/>
      <c r="E76" s="54"/>
      <c r="F76" s="46"/>
      <c r="G76" s="55">
        <f t="shared" si="8"/>
        <v>22</v>
      </c>
      <c r="H76" s="56">
        <v>43976</v>
      </c>
      <c r="I76" s="41"/>
      <c r="J76" s="57"/>
      <c r="K76" s="57">
        <f t="shared" si="9"/>
        <v>328.76712328767121</v>
      </c>
      <c r="L76" s="58">
        <f t="shared" si="10"/>
        <v>184109.58904109587</v>
      </c>
      <c r="M76" s="57"/>
      <c r="N76" s="41"/>
      <c r="O76" s="58"/>
      <c r="P76" s="58">
        <f t="shared" si="11"/>
        <v>184109.58904109587</v>
      </c>
      <c r="Q76" s="58">
        <f t="shared" si="4"/>
        <v>1288767.1232876712</v>
      </c>
      <c r="R76" s="58">
        <f t="shared" si="5"/>
        <v>1288767.1232876712</v>
      </c>
      <c r="S76" s="46"/>
    </row>
    <row r="77" spans="1:19" x14ac:dyDescent="0.2">
      <c r="A77" s="46"/>
      <c r="B77" s="46"/>
      <c r="C77" s="46"/>
      <c r="D77" s="58"/>
      <c r="E77" s="54"/>
      <c r="F77" s="46"/>
      <c r="G77" s="55">
        <f t="shared" si="8"/>
        <v>22</v>
      </c>
      <c r="H77" s="56">
        <v>43977</v>
      </c>
      <c r="I77" s="41"/>
      <c r="J77" s="57"/>
      <c r="K77" s="57">
        <f t="shared" si="9"/>
        <v>328.76712328767121</v>
      </c>
      <c r="L77" s="58">
        <f t="shared" si="10"/>
        <v>184109.58904109587</v>
      </c>
      <c r="M77" s="57"/>
      <c r="N77" s="41"/>
      <c r="O77" s="58"/>
      <c r="P77" s="58">
        <f t="shared" si="11"/>
        <v>184109.58904109587</v>
      </c>
      <c r="Q77" s="58" t="str">
        <f t="shared" ref="Q77:Q140" si="12">IF(WEEKDAY(H77-1)=$A$21,SUMIFS($P:$P,$G:$G,WEEKNUM(H77-1)-1),"")</f>
        <v/>
      </c>
      <c r="R77" s="58" t="str">
        <f t="shared" ref="R77:R140" si="13">IFERROR(VLOOKUP(H77-$C$22,$H$6:$R$296,10,FALSE),"")</f>
        <v/>
      </c>
      <c r="S77" s="46"/>
    </row>
    <row r="78" spans="1:19" x14ac:dyDescent="0.2">
      <c r="A78" s="46"/>
      <c r="B78" s="46"/>
      <c r="C78" s="46"/>
      <c r="D78" s="58"/>
      <c r="E78" s="54"/>
      <c r="F78" s="46"/>
      <c r="G78" s="55">
        <f t="shared" si="8"/>
        <v>22</v>
      </c>
      <c r="H78" s="56">
        <v>43978</v>
      </c>
      <c r="I78" s="41"/>
      <c r="J78" s="57"/>
      <c r="K78" s="57">
        <f t="shared" si="9"/>
        <v>328.76712328767121</v>
      </c>
      <c r="L78" s="58">
        <f t="shared" si="10"/>
        <v>184109.58904109587</v>
      </c>
      <c r="M78" s="57"/>
      <c r="N78" s="41"/>
      <c r="O78" s="58"/>
      <c r="P78" s="58">
        <f t="shared" si="11"/>
        <v>184109.58904109587</v>
      </c>
      <c r="Q78" s="58" t="str">
        <f t="shared" si="12"/>
        <v/>
      </c>
      <c r="R78" s="58" t="str">
        <f t="shared" si="13"/>
        <v/>
      </c>
      <c r="S78" s="46"/>
    </row>
    <row r="79" spans="1:19" x14ac:dyDescent="0.2">
      <c r="A79" s="46"/>
      <c r="B79" s="46"/>
      <c r="C79" s="46"/>
      <c r="D79" s="58"/>
      <c r="E79" s="54"/>
      <c r="F79" s="46"/>
      <c r="G79" s="55">
        <f t="shared" si="8"/>
        <v>22</v>
      </c>
      <c r="H79" s="56">
        <v>43979</v>
      </c>
      <c r="I79" s="41"/>
      <c r="J79" s="57"/>
      <c r="K79" s="57">
        <f t="shared" si="9"/>
        <v>328.76712328767121</v>
      </c>
      <c r="L79" s="58">
        <f t="shared" si="10"/>
        <v>184109.58904109587</v>
      </c>
      <c r="M79" s="57"/>
      <c r="N79" s="41"/>
      <c r="O79" s="58"/>
      <c r="P79" s="58">
        <f t="shared" si="11"/>
        <v>184109.58904109587</v>
      </c>
      <c r="Q79" s="58" t="str">
        <f t="shared" si="12"/>
        <v/>
      </c>
      <c r="R79" s="58" t="str">
        <f t="shared" si="13"/>
        <v/>
      </c>
      <c r="S79" s="46"/>
    </row>
    <row r="80" spans="1:19" x14ac:dyDescent="0.2">
      <c r="A80" s="46"/>
      <c r="B80" s="46"/>
      <c r="C80" s="46"/>
      <c r="D80" s="58"/>
      <c r="E80" s="54"/>
      <c r="F80" s="46"/>
      <c r="G80" s="55">
        <f t="shared" si="8"/>
        <v>22</v>
      </c>
      <c r="H80" s="56">
        <v>43980</v>
      </c>
      <c r="I80" s="41"/>
      <c r="J80" s="57"/>
      <c r="K80" s="57">
        <f t="shared" si="9"/>
        <v>328.76712328767121</v>
      </c>
      <c r="L80" s="58">
        <f t="shared" si="10"/>
        <v>184109.58904109587</v>
      </c>
      <c r="M80" s="57"/>
      <c r="N80" s="41"/>
      <c r="O80" s="58"/>
      <c r="P80" s="58">
        <f t="shared" si="11"/>
        <v>184109.58904109587</v>
      </c>
      <c r="Q80" s="58" t="str">
        <f t="shared" si="12"/>
        <v/>
      </c>
      <c r="R80" s="58" t="str">
        <f t="shared" si="13"/>
        <v/>
      </c>
      <c r="S80" s="46"/>
    </row>
    <row r="81" spans="1:19" x14ac:dyDescent="0.2">
      <c r="A81" s="46"/>
      <c r="B81" s="46"/>
      <c r="C81" s="46"/>
      <c r="D81" s="58"/>
      <c r="E81" s="54"/>
      <c r="F81" s="46"/>
      <c r="G81" s="55">
        <f t="shared" si="8"/>
        <v>22</v>
      </c>
      <c r="H81" s="56">
        <v>43981</v>
      </c>
      <c r="I81" s="41"/>
      <c r="J81" s="57"/>
      <c r="K81" s="57">
        <f t="shared" si="9"/>
        <v>328.76712328767121</v>
      </c>
      <c r="L81" s="58">
        <f t="shared" si="10"/>
        <v>184109.58904109587</v>
      </c>
      <c r="M81" s="57"/>
      <c r="N81" s="41"/>
      <c r="O81" s="58"/>
      <c r="P81" s="58">
        <f t="shared" si="11"/>
        <v>184109.58904109587</v>
      </c>
      <c r="Q81" s="58" t="str">
        <f t="shared" si="12"/>
        <v/>
      </c>
      <c r="R81" s="58" t="str">
        <f t="shared" si="13"/>
        <v/>
      </c>
      <c r="S81" s="46"/>
    </row>
    <row r="82" spans="1:19" x14ac:dyDescent="0.2">
      <c r="A82" s="46"/>
      <c r="B82" s="46"/>
      <c r="C82" s="46"/>
      <c r="D82" s="58"/>
      <c r="E82" s="54"/>
      <c r="F82" s="46"/>
      <c r="G82" s="55">
        <f t="shared" si="8"/>
        <v>22</v>
      </c>
      <c r="H82" s="56">
        <v>43982</v>
      </c>
      <c r="I82" s="41"/>
      <c r="J82" s="57"/>
      <c r="K82" s="57">
        <f t="shared" si="9"/>
        <v>328.76712328767121</v>
      </c>
      <c r="L82" s="58">
        <f t="shared" si="10"/>
        <v>184109.58904109587</v>
      </c>
      <c r="M82" s="57"/>
      <c r="N82" s="41"/>
      <c r="O82" s="58"/>
      <c r="P82" s="58">
        <f t="shared" si="11"/>
        <v>184109.58904109587</v>
      </c>
      <c r="Q82" s="58" t="str">
        <f t="shared" si="12"/>
        <v/>
      </c>
      <c r="R82" s="58" t="str">
        <f t="shared" si="13"/>
        <v/>
      </c>
      <c r="S82" s="46"/>
    </row>
    <row r="83" spans="1:19" x14ac:dyDescent="0.2">
      <c r="A83" s="46"/>
      <c r="B83" s="46"/>
      <c r="C83" s="46"/>
      <c r="D83" s="58"/>
      <c r="E83" s="54"/>
      <c r="F83" s="46"/>
      <c r="G83" s="55">
        <f t="shared" si="8"/>
        <v>23</v>
      </c>
      <c r="H83" s="56">
        <v>43983</v>
      </c>
      <c r="I83" s="41"/>
      <c r="J83" s="57"/>
      <c r="K83" s="57">
        <f t="shared" si="9"/>
        <v>328.76712328767121</v>
      </c>
      <c r="L83" s="58">
        <f t="shared" si="10"/>
        <v>184109.58904109587</v>
      </c>
      <c r="M83" s="57"/>
      <c r="N83" s="41"/>
      <c r="O83" s="58"/>
      <c r="P83" s="58">
        <f t="shared" si="11"/>
        <v>184109.58904109587</v>
      </c>
      <c r="Q83" s="58">
        <f t="shared" si="12"/>
        <v>1288767.1232876712</v>
      </c>
      <c r="R83" s="58">
        <f t="shared" si="13"/>
        <v>1288767.1232876712</v>
      </c>
      <c r="S83" s="46"/>
    </row>
    <row r="84" spans="1:19" x14ac:dyDescent="0.2">
      <c r="A84" s="46"/>
      <c r="B84" s="46"/>
      <c r="C84" s="46"/>
      <c r="D84" s="58"/>
      <c r="E84" s="54"/>
      <c r="F84" s="46"/>
      <c r="G84" s="55">
        <f t="shared" si="8"/>
        <v>23</v>
      </c>
      <c r="H84" s="56">
        <v>43984</v>
      </c>
      <c r="I84" s="41"/>
      <c r="J84" s="57"/>
      <c r="K84" s="57">
        <f t="shared" si="9"/>
        <v>328.76712328767121</v>
      </c>
      <c r="L84" s="58">
        <f t="shared" si="10"/>
        <v>184109.58904109587</v>
      </c>
      <c r="M84" s="57"/>
      <c r="N84" s="41"/>
      <c r="O84" s="58"/>
      <c r="P84" s="58">
        <f t="shared" si="11"/>
        <v>184109.58904109587</v>
      </c>
      <c r="Q84" s="58" t="str">
        <f t="shared" si="12"/>
        <v/>
      </c>
      <c r="R84" s="58" t="str">
        <f t="shared" si="13"/>
        <v/>
      </c>
      <c r="S84" s="46"/>
    </row>
    <row r="85" spans="1:19" x14ac:dyDescent="0.2">
      <c r="A85" s="46"/>
      <c r="B85" s="46"/>
      <c r="C85" s="46"/>
      <c r="D85" s="58"/>
      <c r="E85" s="54"/>
      <c r="F85" s="46"/>
      <c r="G85" s="55">
        <f t="shared" si="8"/>
        <v>23</v>
      </c>
      <c r="H85" s="56">
        <v>43985</v>
      </c>
      <c r="I85" s="41"/>
      <c r="J85" s="57"/>
      <c r="K85" s="57">
        <f t="shared" si="9"/>
        <v>328.76712328767121</v>
      </c>
      <c r="L85" s="58">
        <f t="shared" si="10"/>
        <v>184109.58904109587</v>
      </c>
      <c r="M85" s="57"/>
      <c r="N85" s="41"/>
      <c r="O85" s="58"/>
      <c r="P85" s="58">
        <f t="shared" si="11"/>
        <v>184109.58904109587</v>
      </c>
      <c r="Q85" s="58" t="str">
        <f t="shared" si="12"/>
        <v/>
      </c>
      <c r="R85" s="58" t="str">
        <f t="shared" si="13"/>
        <v/>
      </c>
      <c r="S85" s="46"/>
    </row>
    <row r="86" spans="1:19" x14ac:dyDescent="0.2">
      <c r="A86" s="46"/>
      <c r="B86" s="46"/>
      <c r="C86" s="46"/>
      <c r="D86" s="58"/>
      <c r="E86" s="54"/>
      <c r="F86" s="46"/>
      <c r="G86" s="55">
        <f t="shared" si="8"/>
        <v>23</v>
      </c>
      <c r="H86" s="56">
        <v>43986</v>
      </c>
      <c r="I86" s="41"/>
      <c r="J86" s="57"/>
      <c r="K86" s="57">
        <f t="shared" si="9"/>
        <v>328.76712328767121</v>
      </c>
      <c r="L86" s="58">
        <f t="shared" si="10"/>
        <v>184109.58904109587</v>
      </c>
      <c r="M86" s="57"/>
      <c r="N86" s="41"/>
      <c r="O86" s="58"/>
      <c r="P86" s="58">
        <f t="shared" si="11"/>
        <v>184109.58904109587</v>
      </c>
      <c r="Q86" s="58" t="str">
        <f t="shared" si="12"/>
        <v/>
      </c>
      <c r="R86" s="58" t="str">
        <f t="shared" si="13"/>
        <v/>
      </c>
      <c r="S86" s="46"/>
    </row>
    <row r="87" spans="1:19" x14ac:dyDescent="0.2">
      <c r="A87" s="46"/>
      <c r="B87" s="46"/>
      <c r="C87" s="46"/>
      <c r="D87" s="58"/>
      <c r="E87" s="54"/>
      <c r="F87" s="46"/>
      <c r="G87" s="55">
        <f t="shared" si="8"/>
        <v>23</v>
      </c>
      <c r="H87" s="56">
        <v>43987</v>
      </c>
      <c r="I87" s="41"/>
      <c r="J87" s="57"/>
      <c r="K87" s="57">
        <f t="shared" si="9"/>
        <v>328.76712328767121</v>
      </c>
      <c r="L87" s="58">
        <f t="shared" si="10"/>
        <v>184109.58904109587</v>
      </c>
      <c r="M87" s="57"/>
      <c r="N87" s="41"/>
      <c r="O87" s="58"/>
      <c r="P87" s="58">
        <f t="shared" si="11"/>
        <v>184109.58904109587</v>
      </c>
      <c r="Q87" s="58" t="str">
        <f t="shared" si="12"/>
        <v/>
      </c>
      <c r="R87" s="58" t="str">
        <f t="shared" si="13"/>
        <v/>
      </c>
      <c r="S87" s="46"/>
    </row>
    <row r="88" spans="1:19" x14ac:dyDescent="0.2">
      <c r="A88" s="46"/>
      <c r="B88" s="46"/>
      <c r="C88" s="46"/>
      <c r="D88" s="58"/>
      <c r="E88" s="54"/>
      <c r="F88" s="46"/>
      <c r="G88" s="55">
        <f t="shared" si="8"/>
        <v>23</v>
      </c>
      <c r="H88" s="56">
        <v>43988</v>
      </c>
      <c r="I88" s="41"/>
      <c r="J88" s="57"/>
      <c r="K88" s="57">
        <f t="shared" si="9"/>
        <v>328.76712328767121</v>
      </c>
      <c r="L88" s="58">
        <f t="shared" si="10"/>
        <v>184109.58904109587</v>
      </c>
      <c r="M88" s="57"/>
      <c r="N88" s="41"/>
      <c r="O88" s="58"/>
      <c r="P88" s="58">
        <f t="shared" si="11"/>
        <v>184109.58904109587</v>
      </c>
      <c r="Q88" s="58" t="str">
        <f t="shared" si="12"/>
        <v/>
      </c>
      <c r="R88" s="58" t="str">
        <f t="shared" si="13"/>
        <v/>
      </c>
      <c r="S88" s="46"/>
    </row>
    <row r="89" spans="1:19" x14ac:dyDescent="0.2">
      <c r="A89" s="46"/>
      <c r="B89" s="46"/>
      <c r="C89" s="46"/>
      <c r="D89" s="58"/>
      <c r="E89" s="54"/>
      <c r="F89" s="46"/>
      <c r="G89" s="55">
        <f t="shared" si="8"/>
        <v>23</v>
      </c>
      <c r="H89" s="56">
        <v>43989</v>
      </c>
      <c r="I89" s="41"/>
      <c r="J89" s="57"/>
      <c r="K89" s="57">
        <f t="shared" si="9"/>
        <v>328.76712328767121</v>
      </c>
      <c r="L89" s="58">
        <f t="shared" si="10"/>
        <v>184109.58904109587</v>
      </c>
      <c r="M89" s="57"/>
      <c r="N89" s="41"/>
      <c r="O89" s="58"/>
      <c r="P89" s="58">
        <f t="shared" si="11"/>
        <v>184109.58904109587</v>
      </c>
      <c r="Q89" s="58" t="str">
        <f t="shared" si="12"/>
        <v/>
      </c>
      <c r="R89" s="58" t="str">
        <f t="shared" si="13"/>
        <v/>
      </c>
      <c r="S89" s="46"/>
    </row>
    <row r="90" spans="1:19" x14ac:dyDescent="0.2">
      <c r="A90" s="46"/>
      <c r="B90" s="46"/>
      <c r="C90" s="46"/>
      <c r="D90" s="58"/>
      <c r="E90" s="54"/>
      <c r="F90" s="46"/>
      <c r="G90" s="55">
        <f t="shared" si="8"/>
        <v>24</v>
      </c>
      <c r="H90" s="56">
        <v>43990</v>
      </c>
      <c r="I90" s="41"/>
      <c r="J90" s="57"/>
      <c r="K90" s="57">
        <f t="shared" si="9"/>
        <v>328.76712328767121</v>
      </c>
      <c r="L90" s="58">
        <f t="shared" si="10"/>
        <v>184109.58904109587</v>
      </c>
      <c r="M90" s="57"/>
      <c r="N90" s="41"/>
      <c r="O90" s="58"/>
      <c r="P90" s="58">
        <f t="shared" si="11"/>
        <v>184109.58904109587</v>
      </c>
      <c r="Q90" s="58">
        <f t="shared" si="12"/>
        <v>1288767.1232876712</v>
      </c>
      <c r="R90" s="58">
        <f t="shared" si="13"/>
        <v>1288767.1232876712</v>
      </c>
      <c r="S90" s="46"/>
    </row>
    <row r="91" spans="1:19" x14ac:dyDescent="0.2">
      <c r="A91" s="46"/>
      <c r="B91" s="46"/>
      <c r="C91" s="46"/>
      <c r="D91" s="58"/>
      <c r="E91" s="54"/>
      <c r="F91" s="46"/>
      <c r="G91" s="55">
        <f t="shared" si="8"/>
        <v>24</v>
      </c>
      <c r="H91" s="56">
        <v>43991</v>
      </c>
      <c r="I91" s="41"/>
      <c r="J91" s="57"/>
      <c r="K91" s="57">
        <f t="shared" si="9"/>
        <v>328.76712328767121</v>
      </c>
      <c r="L91" s="58">
        <f t="shared" si="10"/>
        <v>184109.58904109587</v>
      </c>
      <c r="M91" s="57"/>
      <c r="N91" s="41"/>
      <c r="O91" s="58"/>
      <c r="P91" s="58">
        <f t="shared" si="11"/>
        <v>184109.58904109587</v>
      </c>
      <c r="Q91" s="58" t="str">
        <f t="shared" si="12"/>
        <v/>
      </c>
      <c r="R91" s="58" t="str">
        <f t="shared" si="13"/>
        <v/>
      </c>
      <c r="S91" s="46"/>
    </row>
    <row r="92" spans="1:19" x14ac:dyDescent="0.2">
      <c r="A92" s="46"/>
      <c r="B92" s="46"/>
      <c r="C92" s="46"/>
      <c r="D92" s="58"/>
      <c r="E92" s="54"/>
      <c r="F92" s="46"/>
      <c r="G92" s="55">
        <f t="shared" si="8"/>
        <v>24</v>
      </c>
      <c r="H92" s="56">
        <v>43992</v>
      </c>
      <c r="I92" s="41"/>
      <c r="J92" s="57"/>
      <c r="K92" s="57">
        <f t="shared" si="9"/>
        <v>328.76712328767121</v>
      </c>
      <c r="L92" s="58">
        <f t="shared" si="10"/>
        <v>184109.58904109587</v>
      </c>
      <c r="M92" s="57"/>
      <c r="N92" s="41"/>
      <c r="O92" s="58"/>
      <c r="P92" s="58">
        <f t="shared" si="11"/>
        <v>184109.58904109587</v>
      </c>
      <c r="Q92" s="58" t="str">
        <f t="shared" si="12"/>
        <v/>
      </c>
      <c r="R92" s="58" t="str">
        <f t="shared" si="13"/>
        <v/>
      </c>
      <c r="S92" s="46"/>
    </row>
    <row r="93" spans="1:19" x14ac:dyDescent="0.2">
      <c r="A93" s="46"/>
      <c r="B93" s="46"/>
      <c r="C93" s="46"/>
      <c r="D93" s="58"/>
      <c r="E93" s="54"/>
      <c r="F93" s="46"/>
      <c r="G93" s="55">
        <f t="shared" si="8"/>
        <v>24</v>
      </c>
      <c r="H93" s="56">
        <v>43993</v>
      </c>
      <c r="I93" s="41"/>
      <c r="J93" s="57"/>
      <c r="K93" s="57">
        <f t="shared" si="9"/>
        <v>328.76712328767121</v>
      </c>
      <c r="L93" s="58">
        <f t="shared" si="10"/>
        <v>184109.58904109587</v>
      </c>
      <c r="M93" s="57"/>
      <c r="N93" s="41"/>
      <c r="O93" s="58"/>
      <c r="P93" s="58">
        <f t="shared" si="11"/>
        <v>184109.58904109587</v>
      </c>
      <c r="Q93" s="58" t="str">
        <f t="shared" si="12"/>
        <v/>
      </c>
      <c r="R93" s="58" t="str">
        <f t="shared" si="13"/>
        <v/>
      </c>
      <c r="S93" s="46"/>
    </row>
    <row r="94" spans="1:19" x14ac:dyDescent="0.2">
      <c r="A94" s="46"/>
      <c r="B94" s="46"/>
      <c r="C94" s="46"/>
      <c r="D94" s="58"/>
      <c r="E94" s="54"/>
      <c r="F94" s="46"/>
      <c r="G94" s="55">
        <f t="shared" si="8"/>
        <v>24</v>
      </c>
      <c r="H94" s="56">
        <v>43994</v>
      </c>
      <c r="I94" s="41"/>
      <c r="J94" s="57"/>
      <c r="K94" s="57">
        <f t="shared" si="9"/>
        <v>328.76712328767121</v>
      </c>
      <c r="L94" s="58">
        <f t="shared" si="10"/>
        <v>184109.58904109587</v>
      </c>
      <c r="M94" s="57"/>
      <c r="N94" s="41"/>
      <c r="O94" s="58"/>
      <c r="P94" s="58">
        <f t="shared" si="11"/>
        <v>184109.58904109587</v>
      </c>
      <c r="Q94" s="58" t="str">
        <f t="shared" si="12"/>
        <v/>
      </c>
      <c r="R94" s="58" t="str">
        <f t="shared" si="13"/>
        <v/>
      </c>
      <c r="S94" s="46"/>
    </row>
    <row r="95" spans="1:19" x14ac:dyDescent="0.2">
      <c r="A95" s="46"/>
      <c r="B95" s="46"/>
      <c r="C95" s="46"/>
      <c r="D95" s="58"/>
      <c r="E95" s="54"/>
      <c r="F95" s="46"/>
      <c r="G95" s="55">
        <f t="shared" si="8"/>
        <v>24</v>
      </c>
      <c r="H95" s="56">
        <v>43995</v>
      </c>
      <c r="I95" s="41"/>
      <c r="J95" s="57"/>
      <c r="K95" s="57">
        <f t="shared" si="9"/>
        <v>328.76712328767121</v>
      </c>
      <c r="L95" s="58">
        <f t="shared" si="10"/>
        <v>184109.58904109587</v>
      </c>
      <c r="M95" s="57"/>
      <c r="N95" s="41"/>
      <c r="O95" s="58"/>
      <c r="P95" s="58">
        <f t="shared" si="11"/>
        <v>184109.58904109587</v>
      </c>
      <c r="Q95" s="58" t="str">
        <f t="shared" si="12"/>
        <v/>
      </c>
      <c r="R95" s="58" t="str">
        <f t="shared" si="13"/>
        <v/>
      </c>
      <c r="S95" s="46"/>
    </row>
    <row r="96" spans="1:19" x14ac:dyDescent="0.2">
      <c r="A96" s="46"/>
      <c r="B96" s="46"/>
      <c r="C96" s="46"/>
      <c r="D96" s="58"/>
      <c r="E96" s="54"/>
      <c r="F96" s="46"/>
      <c r="G96" s="55">
        <f t="shared" si="8"/>
        <v>24</v>
      </c>
      <c r="H96" s="56">
        <v>43996</v>
      </c>
      <c r="I96" s="41"/>
      <c r="J96" s="57"/>
      <c r="K96" s="57">
        <f t="shared" si="9"/>
        <v>328.76712328767121</v>
      </c>
      <c r="L96" s="58">
        <f t="shared" si="10"/>
        <v>184109.58904109587</v>
      </c>
      <c r="M96" s="57"/>
      <c r="N96" s="41"/>
      <c r="O96" s="58"/>
      <c r="P96" s="58">
        <f t="shared" si="11"/>
        <v>184109.58904109587</v>
      </c>
      <c r="Q96" s="58" t="str">
        <f t="shared" si="12"/>
        <v/>
      </c>
      <c r="R96" s="58" t="str">
        <f t="shared" si="13"/>
        <v/>
      </c>
      <c r="S96" s="46"/>
    </row>
    <row r="97" spans="1:19" x14ac:dyDescent="0.2">
      <c r="A97" s="46"/>
      <c r="B97" s="46"/>
      <c r="C97" s="46"/>
      <c r="D97" s="58"/>
      <c r="E97" s="54"/>
      <c r="F97" s="46"/>
      <c r="G97" s="55">
        <f t="shared" si="8"/>
        <v>25</v>
      </c>
      <c r="H97" s="56">
        <v>43997</v>
      </c>
      <c r="I97" s="41"/>
      <c r="J97" s="57"/>
      <c r="K97" s="57">
        <f t="shared" si="9"/>
        <v>328.76712328767121</v>
      </c>
      <c r="L97" s="58">
        <f t="shared" si="10"/>
        <v>184109.58904109587</v>
      </c>
      <c r="M97" s="57"/>
      <c r="N97" s="41"/>
      <c r="O97" s="58"/>
      <c r="P97" s="58">
        <f t="shared" si="11"/>
        <v>184109.58904109587</v>
      </c>
      <c r="Q97" s="58">
        <f t="shared" si="12"/>
        <v>1288767.1232876712</v>
      </c>
      <c r="R97" s="58">
        <f t="shared" si="13"/>
        <v>1288767.1232876712</v>
      </c>
      <c r="S97" s="46"/>
    </row>
    <row r="98" spans="1:19" x14ac:dyDescent="0.2">
      <c r="A98" s="46"/>
      <c r="B98" s="46"/>
      <c r="C98" s="46"/>
      <c r="D98" s="58"/>
      <c r="E98" s="54"/>
      <c r="F98" s="46"/>
      <c r="G98" s="55">
        <f t="shared" si="8"/>
        <v>25</v>
      </c>
      <c r="H98" s="56">
        <v>43998</v>
      </c>
      <c r="I98" s="41"/>
      <c r="J98" s="57"/>
      <c r="K98" s="57">
        <f t="shared" si="9"/>
        <v>328.76712328767121</v>
      </c>
      <c r="L98" s="58">
        <f t="shared" si="10"/>
        <v>184109.58904109587</v>
      </c>
      <c r="M98" s="57"/>
      <c r="N98" s="41"/>
      <c r="O98" s="58"/>
      <c r="P98" s="58">
        <f t="shared" si="11"/>
        <v>184109.58904109587</v>
      </c>
      <c r="Q98" s="58" t="str">
        <f t="shared" si="12"/>
        <v/>
      </c>
      <c r="R98" s="58" t="str">
        <f t="shared" si="13"/>
        <v/>
      </c>
      <c r="S98" s="46"/>
    </row>
    <row r="99" spans="1:19" x14ac:dyDescent="0.2">
      <c r="A99" s="46"/>
      <c r="B99" s="46"/>
      <c r="C99" s="46"/>
      <c r="D99" s="58"/>
      <c r="E99" s="54"/>
      <c r="F99" s="46"/>
      <c r="G99" s="55">
        <f t="shared" si="8"/>
        <v>25</v>
      </c>
      <c r="H99" s="56">
        <v>43999</v>
      </c>
      <c r="I99" s="41"/>
      <c r="J99" s="57"/>
      <c r="K99" s="57">
        <f t="shared" si="9"/>
        <v>328.76712328767121</v>
      </c>
      <c r="L99" s="58">
        <f t="shared" si="10"/>
        <v>184109.58904109587</v>
      </c>
      <c r="M99" s="57"/>
      <c r="N99" s="41"/>
      <c r="O99" s="58"/>
      <c r="P99" s="58">
        <f t="shared" si="11"/>
        <v>184109.58904109587</v>
      </c>
      <c r="Q99" s="58" t="str">
        <f t="shared" si="12"/>
        <v/>
      </c>
      <c r="R99" s="58" t="str">
        <f t="shared" si="13"/>
        <v/>
      </c>
      <c r="S99" s="46"/>
    </row>
    <row r="100" spans="1:19" x14ac:dyDescent="0.2">
      <c r="A100" s="46"/>
      <c r="B100" s="46"/>
      <c r="C100" s="46"/>
      <c r="D100" s="58"/>
      <c r="E100" s="54"/>
      <c r="F100" s="46"/>
      <c r="G100" s="55">
        <f t="shared" si="8"/>
        <v>25</v>
      </c>
      <c r="H100" s="56">
        <v>44000</v>
      </c>
      <c r="I100" s="41"/>
      <c r="J100" s="57"/>
      <c r="K100" s="57">
        <f t="shared" si="9"/>
        <v>328.76712328767121</v>
      </c>
      <c r="L100" s="58">
        <f t="shared" si="10"/>
        <v>184109.58904109587</v>
      </c>
      <c r="M100" s="57"/>
      <c r="N100" s="41"/>
      <c r="O100" s="58"/>
      <c r="P100" s="58">
        <f t="shared" si="11"/>
        <v>184109.58904109587</v>
      </c>
      <c r="Q100" s="58" t="str">
        <f t="shared" si="12"/>
        <v/>
      </c>
      <c r="R100" s="58" t="str">
        <f t="shared" si="13"/>
        <v/>
      </c>
      <c r="S100" s="46"/>
    </row>
    <row r="101" spans="1:19" x14ac:dyDescent="0.2">
      <c r="A101" s="46"/>
      <c r="B101" s="46"/>
      <c r="C101" s="46"/>
      <c r="D101" s="58"/>
      <c r="E101" s="54"/>
      <c r="F101" s="46"/>
      <c r="G101" s="55">
        <f t="shared" si="8"/>
        <v>25</v>
      </c>
      <c r="H101" s="56">
        <v>44001</v>
      </c>
      <c r="I101" s="41"/>
      <c r="J101" s="57"/>
      <c r="K101" s="57">
        <f t="shared" si="9"/>
        <v>328.76712328767121</v>
      </c>
      <c r="L101" s="58">
        <f t="shared" si="10"/>
        <v>184109.58904109587</v>
      </c>
      <c r="M101" s="57"/>
      <c r="N101" s="41"/>
      <c r="O101" s="58"/>
      <c r="P101" s="58">
        <f t="shared" si="11"/>
        <v>184109.58904109587</v>
      </c>
      <c r="Q101" s="58" t="str">
        <f t="shared" si="12"/>
        <v/>
      </c>
      <c r="R101" s="58" t="str">
        <f t="shared" si="13"/>
        <v/>
      </c>
      <c r="S101" s="46"/>
    </row>
    <row r="102" spans="1:19" x14ac:dyDescent="0.2">
      <c r="A102" s="46"/>
      <c r="B102" s="46"/>
      <c r="C102" s="46"/>
      <c r="D102" s="58"/>
      <c r="E102" s="54"/>
      <c r="F102" s="46"/>
      <c r="G102" s="55">
        <f t="shared" si="8"/>
        <v>25</v>
      </c>
      <c r="H102" s="56">
        <v>44002</v>
      </c>
      <c r="I102" s="41"/>
      <c r="J102" s="57"/>
      <c r="K102" s="57">
        <f t="shared" si="9"/>
        <v>328.76712328767121</v>
      </c>
      <c r="L102" s="58">
        <f t="shared" si="10"/>
        <v>184109.58904109587</v>
      </c>
      <c r="M102" s="57"/>
      <c r="N102" s="41"/>
      <c r="O102" s="58"/>
      <c r="P102" s="58">
        <f t="shared" ref="P102:P133" si="14">SUM(L102,N102*$D$24)</f>
        <v>184109.58904109587</v>
      </c>
      <c r="Q102" s="58" t="str">
        <f t="shared" si="12"/>
        <v/>
      </c>
      <c r="R102" s="58" t="str">
        <f t="shared" si="13"/>
        <v/>
      </c>
      <c r="S102" s="46"/>
    </row>
    <row r="103" spans="1:19" x14ac:dyDescent="0.2">
      <c r="A103" s="46"/>
      <c r="B103" s="46"/>
      <c r="C103" s="46"/>
      <c r="D103" s="58"/>
      <c r="E103" s="54"/>
      <c r="F103" s="46"/>
      <c r="G103" s="55">
        <f t="shared" si="8"/>
        <v>25</v>
      </c>
      <c r="H103" s="56">
        <v>44003</v>
      </c>
      <c r="I103" s="41"/>
      <c r="J103" s="57"/>
      <c r="K103" s="57">
        <f t="shared" si="9"/>
        <v>328.76712328767121</v>
      </c>
      <c r="L103" s="58">
        <f t="shared" si="10"/>
        <v>184109.58904109587</v>
      </c>
      <c r="M103" s="57"/>
      <c r="N103" s="41"/>
      <c r="O103" s="58"/>
      <c r="P103" s="58">
        <f t="shared" si="14"/>
        <v>184109.58904109587</v>
      </c>
      <c r="Q103" s="58" t="str">
        <f t="shared" si="12"/>
        <v/>
      </c>
      <c r="R103" s="58" t="str">
        <f t="shared" si="13"/>
        <v/>
      </c>
      <c r="S103" s="46"/>
    </row>
    <row r="104" spans="1:19" x14ac:dyDescent="0.2">
      <c r="A104" s="46"/>
      <c r="B104" s="46"/>
      <c r="C104" s="46"/>
      <c r="D104" s="58"/>
      <c r="E104" s="54"/>
      <c r="F104" s="46"/>
      <c r="G104" s="55">
        <f t="shared" si="8"/>
        <v>26</v>
      </c>
      <c r="H104" s="56">
        <v>44004</v>
      </c>
      <c r="I104" s="41"/>
      <c r="J104" s="57"/>
      <c r="K104" s="57">
        <f t="shared" si="9"/>
        <v>328.76712328767121</v>
      </c>
      <c r="L104" s="58">
        <f t="shared" si="10"/>
        <v>184109.58904109587</v>
      </c>
      <c r="M104" s="57"/>
      <c r="N104" s="41"/>
      <c r="O104" s="58"/>
      <c r="P104" s="58">
        <f t="shared" si="14"/>
        <v>184109.58904109587</v>
      </c>
      <c r="Q104" s="58">
        <f t="shared" si="12"/>
        <v>1288767.1232876712</v>
      </c>
      <c r="R104" s="58">
        <f t="shared" si="13"/>
        <v>1288767.1232876712</v>
      </c>
      <c r="S104" s="46"/>
    </row>
    <row r="105" spans="1:19" x14ac:dyDescent="0.2">
      <c r="A105" s="46"/>
      <c r="B105" s="46"/>
      <c r="C105" s="46"/>
      <c r="D105" s="58"/>
      <c r="E105" s="54"/>
      <c r="F105" s="46"/>
      <c r="G105" s="55">
        <f t="shared" si="8"/>
        <v>26</v>
      </c>
      <c r="H105" s="56">
        <v>44005</v>
      </c>
      <c r="I105" s="41"/>
      <c r="J105" s="57"/>
      <c r="K105" s="57">
        <f t="shared" si="9"/>
        <v>328.76712328767121</v>
      </c>
      <c r="L105" s="58">
        <f t="shared" si="10"/>
        <v>184109.58904109587</v>
      </c>
      <c r="M105" s="57"/>
      <c r="N105" s="41"/>
      <c r="O105" s="58"/>
      <c r="P105" s="58">
        <f t="shared" si="14"/>
        <v>184109.58904109587</v>
      </c>
      <c r="Q105" s="58" t="str">
        <f t="shared" si="12"/>
        <v/>
      </c>
      <c r="R105" s="58" t="str">
        <f t="shared" si="13"/>
        <v/>
      </c>
      <c r="S105" s="46"/>
    </row>
    <row r="106" spans="1:19" x14ac:dyDescent="0.2">
      <c r="A106" s="46"/>
      <c r="B106" s="46"/>
      <c r="C106" s="46"/>
      <c r="D106" s="58"/>
      <c r="E106" s="54"/>
      <c r="F106" s="46"/>
      <c r="G106" s="55">
        <f t="shared" si="8"/>
        <v>26</v>
      </c>
      <c r="H106" s="56">
        <v>44006</v>
      </c>
      <c r="I106" s="41"/>
      <c r="J106" s="57"/>
      <c r="K106" s="57">
        <f t="shared" si="9"/>
        <v>328.76712328767121</v>
      </c>
      <c r="L106" s="58">
        <f t="shared" si="10"/>
        <v>184109.58904109587</v>
      </c>
      <c r="M106" s="57"/>
      <c r="N106" s="41"/>
      <c r="O106" s="58"/>
      <c r="P106" s="58">
        <f t="shared" si="14"/>
        <v>184109.58904109587</v>
      </c>
      <c r="Q106" s="58" t="str">
        <f t="shared" si="12"/>
        <v/>
      </c>
      <c r="R106" s="58" t="str">
        <f t="shared" si="13"/>
        <v/>
      </c>
      <c r="S106" s="46"/>
    </row>
    <row r="107" spans="1:19" x14ac:dyDescent="0.2">
      <c r="A107" s="46"/>
      <c r="B107" s="46"/>
      <c r="C107" s="46"/>
      <c r="D107" s="58"/>
      <c r="E107" s="54"/>
      <c r="F107" s="46"/>
      <c r="G107" s="55">
        <f t="shared" si="8"/>
        <v>26</v>
      </c>
      <c r="H107" s="56">
        <v>44007</v>
      </c>
      <c r="I107" s="41"/>
      <c r="J107" s="57"/>
      <c r="K107" s="57">
        <f t="shared" si="9"/>
        <v>328.76712328767121</v>
      </c>
      <c r="L107" s="58">
        <f t="shared" si="10"/>
        <v>184109.58904109587</v>
      </c>
      <c r="M107" s="57"/>
      <c r="N107" s="41"/>
      <c r="O107" s="58"/>
      <c r="P107" s="58">
        <f t="shared" si="14"/>
        <v>184109.58904109587</v>
      </c>
      <c r="Q107" s="58" t="str">
        <f t="shared" si="12"/>
        <v/>
      </c>
      <c r="R107" s="58" t="str">
        <f t="shared" si="13"/>
        <v/>
      </c>
      <c r="S107" s="46"/>
    </row>
    <row r="108" spans="1:19" x14ac:dyDescent="0.2">
      <c r="A108" s="46"/>
      <c r="B108" s="46"/>
      <c r="C108" s="46"/>
      <c r="D108" s="58"/>
      <c r="E108" s="54"/>
      <c r="F108" s="46"/>
      <c r="G108" s="55">
        <f t="shared" si="8"/>
        <v>26</v>
      </c>
      <c r="H108" s="56">
        <v>44008</v>
      </c>
      <c r="I108" s="41"/>
      <c r="J108" s="57"/>
      <c r="K108" s="57">
        <f t="shared" si="9"/>
        <v>328.76712328767121</v>
      </c>
      <c r="L108" s="58">
        <f t="shared" si="10"/>
        <v>184109.58904109587</v>
      </c>
      <c r="M108" s="57"/>
      <c r="N108" s="41"/>
      <c r="O108" s="58"/>
      <c r="P108" s="58">
        <f t="shared" si="14"/>
        <v>184109.58904109587</v>
      </c>
      <c r="Q108" s="58" t="str">
        <f t="shared" si="12"/>
        <v/>
      </c>
      <c r="R108" s="58" t="str">
        <f t="shared" si="13"/>
        <v/>
      </c>
      <c r="S108" s="46"/>
    </row>
    <row r="109" spans="1:19" x14ac:dyDescent="0.2">
      <c r="A109" s="46"/>
      <c r="B109" s="46"/>
      <c r="C109" s="46"/>
      <c r="D109" s="58"/>
      <c r="E109" s="54"/>
      <c r="F109" s="46"/>
      <c r="G109" s="55">
        <f t="shared" si="8"/>
        <v>26</v>
      </c>
      <c r="H109" s="56">
        <v>44009</v>
      </c>
      <c r="I109" s="41"/>
      <c r="J109" s="57"/>
      <c r="K109" s="57">
        <f t="shared" si="9"/>
        <v>328.76712328767121</v>
      </c>
      <c r="L109" s="58">
        <f t="shared" si="10"/>
        <v>184109.58904109587</v>
      </c>
      <c r="M109" s="57"/>
      <c r="N109" s="41"/>
      <c r="O109" s="58"/>
      <c r="P109" s="58">
        <f t="shared" si="14"/>
        <v>184109.58904109587</v>
      </c>
      <c r="Q109" s="58" t="str">
        <f t="shared" si="12"/>
        <v/>
      </c>
      <c r="R109" s="58" t="str">
        <f t="shared" si="13"/>
        <v/>
      </c>
      <c r="S109" s="46"/>
    </row>
    <row r="110" spans="1:19" x14ac:dyDescent="0.2">
      <c r="A110" s="46"/>
      <c r="B110" s="46"/>
      <c r="C110" s="46"/>
      <c r="D110" s="58"/>
      <c r="E110" s="54"/>
      <c r="F110" s="46"/>
      <c r="G110" s="55">
        <f t="shared" si="8"/>
        <v>26</v>
      </c>
      <c r="H110" s="56">
        <v>44010</v>
      </c>
      <c r="I110" s="41"/>
      <c r="J110" s="57"/>
      <c r="K110" s="57">
        <f t="shared" si="9"/>
        <v>328.76712328767121</v>
      </c>
      <c r="L110" s="58">
        <f t="shared" si="10"/>
        <v>184109.58904109587</v>
      </c>
      <c r="M110" s="57"/>
      <c r="N110" s="41"/>
      <c r="O110" s="58"/>
      <c r="P110" s="58">
        <f t="shared" si="14"/>
        <v>184109.58904109587</v>
      </c>
      <c r="Q110" s="58" t="str">
        <f t="shared" si="12"/>
        <v/>
      </c>
      <c r="R110" s="58" t="str">
        <f t="shared" si="13"/>
        <v/>
      </c>
      <c r="S110" s="46"/>
    </row>
    <row r="111" spans="1:19" x14ac:dyDescent="0.2">
      <c r="A111" s="46"/>
      <c r="B111" s="46"/>
      <c r="C111" s="46"/>
      <c r="D111" s="58"/>
      <c r="E111" s="54"/>
      <c r="F111" s="46"/>
      <c r="G111" s="55">
        <f t="shared" si="8"/>
        <v>27</v>
      </c>
      <c r="H111" s="56">
        <v>44011</v>
      </c>
      <c r="I111" s="41"/>
      <c r="J111" s="57"/>
      <c r="K111" s="57">
        <f t="shared" si="9"/>
        <v>328.76712328767121</v>
      </c>
      <c r="L111" s="58">
        <f t="shared" si="10"/>
        <v>184109.58904109587</v>
      </c>
      <c r="M111" s="57"/>
      <c r="N111" s="41"/>
      <c r="O111" s="58"/>
      <c r="P111" s="58">
        <f t="shared" si="14"/>
        <v>184109.58904109587</v>
      </c>
      <c r="Q111" s="58">
        <f t="shared" si="12"/>
        <v>1288767.1232876712</v>
      </c>
      <c r="R111" s="58">
        <f t="shared" si="13"/>
        <v>1288767.1232876712</v>
      </c>
      <c r="S111" s="46"/>
    </row>
    <row r="112" spans="1:19" x14ac:dyDescent="0.2">
      <c r="A112" s="46"/>
      <c r="B112" s="46"/>
      <c r="C112" s="46"/>
      <c r="D112" s="58"/>
      <c r="E112" s="54"/>
      <c r="F112" s="46"/>
      <c r="G112" s="55">
        <f t="shared" si="8"/>
        <v>27</v>
      </c>
      <c r="H112" s="56">
        <v>44012</v>
      </c>
      <c r="I112" s="41"/>
      <c r="J112" s="57"/>
      <c r="K112" s="57">
        <f t="shared" si="9"/>
        <v>328.76712328767121</v>
      </c>
      <c r="L112" s="58">
        <f t="shared" si="10"/>
        <v>184109.58904109587</v>
      </c>
      <c r="M112" s="57"/>
      <c r="N112" s="41"/>
      <c r="O112" s="58"/>
      <c r="P112" s="58">
        <f t="shared" si="14"/>
        <v>184109.58904109587</v>
      </c>
      <c r="Q112" s="58" t="str">
        <f t="shared" si="12"/>
        <v/>
      </c>
      <c r="R112" s="58" t="str">
        <f t="shared" si="13"/>
        <v/>
      </c>
      <c r="S112" s="46"/>
    </row>
    <row r="113" spans="1:19" x14ac:dyDescent="0.2">
      <c r="A113" s="46"/>
      <c r="B113" s="46"/>
      <c r="C113" s="46"/>
      <c r="D113" s="58"/>
      <c r="E113" s="54"/>
      <c r="F113" s="46"/>
      <c r="G113" s="55">
        <f t="shared" si="8"/>
        <v>27</v>
      </c>
      <c r="H113" s="56">
        <v>44013</v>
      </c>
      <c r="I113" s="41"/>
      <c r="J113" s="57"/>
      <c r="K113" s="57">
        <f t="shared" si="9"/>
        <v>328.76712328767121</v>
      </c>
      <c r="L113" s="58">
        <f t="shared" si="10"/>
        <v>184109.58904109587</v>
      </c>
      <c r="M113" s="57"/>
      <c r="N113" s="41"/>
      <c r="O113" s="58"/>
      <c r="P113" s="58">
        <f t="shared" si="14"/>
        <v>184109.58904109587</v>
      </c>
      <c r="Q113" s="58" t="str">
        <f t="shared" si="12"/>
        <v/>
      </c>
      <c r="R113" s="58" t="str">
        <f t="shared" si="13"/>
        <v/>
      </c>
      <c r="S113" s="46"/>
    </row>
    <row r="114" spans="1:19" x14ac:dyDescent="0.2">
      <c r="A114" s="46"/>
      <c r="B114" s="46"/>
      <c r="C114" s="46"/>
      <c r="D114" s="58"/>
      <c r="E114" s="54"/>
      <c r="F114" s="46"/>
      <c r="G114" s="55">
        <f t="shared" si="8"/>
        <v>27</v>
      </c>
      <c r="H114" s="56">
        <v>44014</v>
      </c>
      <c r="I114" s="41"/>
      <c r="J114" s="57"/>
      <c r="K114" s="57">
        <f t="shared" si="9"/>
        <v>328.76712328767121</v>
      </c>
      <c r="L114" s="58">
        <f t="shared" si="10"/>
        <v>184109.58904109587</v>
      </c>
      <c r="M114" s="57"/>
      <c r="N114" s="41"/>
      <c r="O114" s="58"/>
      <c r="P114" s="58">
        <f t="shared" si="14"/>
        <v>184109.58904109587</v>
      </c>
      <c r="Q114" s="58" t="str">
        <f t="shared" si="12"/>
        <v/>
      </c>
      <c r="R114" s="58" t="str">
        <f t="shared" si="13"/>
        <v/>
      </c>
      <c r="S114" s="46"/>
    </row>
    <row r="115" spans="1:19" x14ac:dyDescent="0.2">
      <c r="A115" s="46"/>
      <c r="B115" s="46"/>
      <c r="C115" s="46"/>
      <c r="D115" s="58"/>
      <c r="E115" s="54"/>
      <c r="F115" s="46"/>
      <c r="G115" s="55">
        <f t="shared" si="8"/>
        <v>27</v>
      </c>
      <c r="H115" s="56">
        <v>44015</v>
      </c>
      <c r="I115" s="41"/>
      <c r="J115" s="57"/>
      <c r="K115" s="57">
        <f t="shared" si="9"/>
        <v>328.76712328767121</v>
      </c>
      <c r="L115" s="58">
        <f t="shared" si="10"/>
        <v>184109.58904109587</v>
      </c>
      <c r="M115" s="57"/>
      <c r="N115" s="41"/>
      <c r="O115" s="58"/>
      <c r="P115" s="58">
        <f t="shared" si="14"/>
        <v>184109.58904109587</v>
      </c>
      <c r="Q115" s="58" t="str">
        <f t="shared" si="12"/>
        <v/>
      </c>
      <c r="R115" s="58" t="str">
        <f t="shared" si="13"/>
        <v/>
      </c>
      <c r="S115" s="46"/>
    </row>
    <row r="116" spans="1:19" x14ac:dyDescent="0.2">
      <c r="A116" s="46"/>
      <c r="B116" s="46"/>
      <c r="C116" s="46"/>
      <c r="D116" s="58"/>
      <c r="E116" s="54"/>
      <c r="F116" s="46"/>
      <c r="G116" s="55">
        <f t="shared" si="8"/>
        <v>27</v>
      </c>
      <c r="H116" s="56">
        <v>44016</v>
      </c>
      <c r="I116" s="41"/>
      <c r="J116" s="57"/>
      <c r="K116" s="57">
        <f t="shared" si="9"/>
        <v>328.76712328767121</v>
      </c>
      <c r="L116" s="58">
        <f t="shared" si="10"/>
        <v>184109.58904109587</v>
      </c>
      <c r="M116" s="57"/>
      <c r="N116" s="41"/>
      <c r="O116" s="58"/>
      <c r="P116" s="58">
        <f t="shared" si="14"/>
        <v>184109.58904109587</v>
      </c>
      <c r="Q116" s="58" t="str">
        <f t="shared" si="12"/>
        <v/>
      </c>
      <c r="R116" s="58" t="str">
        <f t="shared" si="13"/>
        <v/>
      </c>
      <c r="S116" s="46"/>
    </row>
    <row r="117" spans="1:19" x14ac:dyDescent="0.2">
      <c r="A117" s="46"/>
      <c r="B117" s="46"/>
      <c r="C117" s="46"/>
      <c r="D117" s="58"/>
      <c r="E117" s="54"/>
      <c r="F117" s="46"/>
      <c r="G117" s="55">
        <f t="shared" si="8"/>
        <v>27</v>
      </c>
      <c r="H117" s="56">
        <v>44017</v>
      </c>
      <c r="I117" s="41"/>
      <c r="J117" s="57"/>
      <c r="K117" s="57">
        <f t="shared" si="9"/>
        <v>328.76712328767121</v>
      </c>
      <c r="L117" s="58">
        <f t="shared" si="10"/>
        <v>184109.58904109587</v>
      </c>
      <c r="M117" s="57"/>
      <c r="N117" s="41"/>
      <c r="O117" s="58"/>
      <c r="P117" s="58">
        <f t="shared" si="14"/>
        <v>184109.58904109587</v>
      </c>
      <c r="Q117" s="58" t="str">
        <f t="shared" si="12"/>
        <v/>
      </c>
      <c r="R117" s="58" t="str">
        <f t="shared" si="13"/>
        <v/>
      </c>
      <c r="S117" s="46"/>
    </row>
    <row r="118" spans="1:19" x14ac:dyDescent="0.2">
      <c r="A118" s="46"/>
      <c r="B118" s="46"/>
      <c r="C118" s="46"/>
      <c r="D118" s="58"/>
      <c r="E118" s="54"/>
      <c r="F118" s="46"/>
      <c r="G118" s="55">
        <f t="shared" si="8"/>
        <v>28</v>
      </c>
      <c r="H118" s="56">
        <v>44018</v>
      </c>
      <c r="I118" s="41"/>
      <c r="J118" s="57"/>
      <c r="K118" s="57">
        <f t="shared" si="9"/>
        <v>328.76712328767121</v>
      </c>
      <c r="L118" s="58">
        <f t="shared" si="10"/>
        <v>184109.58904109587</v>
      </c>
      <c r="M118" s="57"/>
      <c r="N118" s="41"/>
      <c r="O118" s="58"/>
      <c r="P118" s="58">
        <f t="shared" si="14"/>
        <v>184109.58904109587</v>
      </c>
      <c r="Q118" s="58">
        <f t="shared" si="12"/>
        <v>1288767.1232876712</v>
      </c>
      <c r="R118" s="58">
        <f t="shared" si="13"/>
        <v>1288767.1232876712</v>
      </c>
      <c r="S118" s="46"/>
    </row>
    <row r="119" spans="1:19" x14ac:dyDescent="0.2">
      <c r="A119" s="46"/>
      <c r="B119" s="46"/>
      <c r="C119" s="46"/>
      <c r="D119" s="58"/>
      <c r="E119" s="54"/>
      <c r="F119" s="46"/>
      <c r="G119" s="55">
        <f t="shared" si="8"/>
        <v>28</v>
      </c>
      <c r="H119" s="56">
        <v>44019</v>
      </c>
      <c r="I119" s="41"/>
      <c r="J119" s="57"/>
      <c r="K119" s="57">
        <f t="shared" si="9"/>
        <v>328.76712328767121</v>
      </c>
      <c r="L119" s="58">
        <f t="shared" si="10"/>
        <v>184109.58904109587</v>
      </c>
      <c r="M119" s="57"/>
      <c r="N119" s="41"/>
      <c r="O119" s="58"/>
      <c r="P119" s="58">
        <f t="shared" si="14"/>
        <v>184109.58904109587</v>
      </c>
      <c r="Q119" s="58" t="str">
        <f t="shared" si="12"/>
        <v/>
      </c>
      <c r="R119" s="58" t="str">
        <f t="shared" si="13"/>
        <v/>
      </c>
      <c r="S119" s="46"/>
    </row>
    <row r="120" spans="1:19" x14ac:dyDescent="0.2">
      <c r="A120" s="46"/>
      <c r="B120" s="46"/>
      <c r="C120" s="46"/>
      <c r="D120" s="58"/>
      <c r="E120" s="54"/>
      <c r="F120" s="46"/>
      <c r="G120" s="55">
        <f t="shared" si="8"/>
        <v>28</v>
      </c>
      <c r="H120" s="56">
        <v>44020</v>
      </c>
      <c r="I120" s="41"/>
      <c r="J120" s="57"/>
      <c r="K120" s="57">
        <f t="shared" si="9"/>
        <v>328.76712328767121</v>
      </c>
      <c r="L120" s="58">
        <f t="shared" si="10"/>
        <v>184109.58904109587</v>
      </c>
      <c r="M120" s="57"/>
      <c r="N120" s="41"/>
      <c r="O120" s="58"/>
      <c r="P120" s="58">
        <f t="shared" si="14"/>
        <v>184109.58904109587</v>
      </c>
      <c r="Q120" s="58" t="str">
        <f t="shared" si="12"/>
        <v/>
      </c>
      <c r="R120" s="58" t="str">
        <f t="shared" si="13"/>
        <v/>
      </c>
      <c r="S120" s="46"/>
    </row>
    <row r="121" spans="1:19" x14ac:dyDescent="0.2">
      <c r="A121" s="46"/>
      <c r="B121" s="46"/>
      <c r="C121" s="46"/>
      <c r="D121" s="58"/>
      <c r="E121" s="54"/>
      <c r="F121" s="46"/>
      <c r="G121" s="55">
        <f t="shared" si="8"/>
        <v>28</v>
      </c>
      <c r="H121" s="56">
        <v>44021</v>
      </c>
      <c r="I121" s="41"/>
      <c r="J121" s="57"/>
      <c r="K121" s="57">
        <f t="shared" si="9"/>
        <v>328.76712328767121</v>
      </c>
      <c r="L121" s="58">
        <f t="shared" si="10"/>
        <v>184109.58904109587</v>
      </c>
      <c r="M121" s="57"/>
      <c r="N121" s="41"/>
      <c r="O121" s="58"/>
      <c r="P121" s="58">
        <f t="shared" si="14"/>
        <v>184109.58904109587</v>
      </c>
      <c r="Q121" s="58" t="str">
        <f t="shared" si="12"/>
        <v/>
      </c>
      <c r="R121" s="58" t="str">
        <f t="shared" si="13"/>
        <v/>
      </c>
      <c r="S121" s="46"/>
    </row>
    <row r="122" spans="1:19" x14ac:dyDescent="0.2">
      <c r="A122" s="46"/>
      <c r="B122" s="46"/>
      <c r="C122" s="46"/>
      <c r="D122" s="58"/>
      <c r="E122" s="54"/>
      <c r="F122" s="46"/>
      <c r="G122" s="55">
        <f t="shared" si="8"/>
        <v>28</v>
      </c>
      <c r="H122" s="56">
        <v>44022</v>
      </c>
      <c r="I122" s="41"/>
      <c r="J122" s="57"/>
      <c r="K122" s="57">
        <f t="shared" si="9"/>
        <v>328.76712328767121</v>
      </c>
      <c r="L122" s="58">
        <f t="shared" si="10"/>
        <v>184109.58904109587</v>
      </c>
      <c r="M122" s="57"/>
      <c r="N122" s="41"/>
      <c r="O122" s="58"/>
      <c r="P122" s="58">
        <f t="shared" si="14"/>
        <v>184109.58904109587</v>
      </c>
      <c r="Q122" s="58" t="str">
        <f t="shared" si="12"/>
        <v/>
      </c>
      <c r="R122" s="58" t="str">
        <f t="shared" si="13"/>
        <v/>
      </c>
      <c r="S122" s="46"/>
    </row>
    <row r="123" spans="1:19" x14ac:dyDescent="0.2">
      <c r="A123" s="46"/>
      <c r="B123" s="46"/>
      <c r="C123" s="46"/>
      <c r="D123" s="58"/>
      <c r="E123" s="54"/>
      <c r="F123" s="46"/>
      <c r="G123" s="55">
        <f t="shared" si="8"/>
        <v>28</v>
      </c>
      <c r="H123" s="56">
        <v>44023</v>
      </c>
      <c r="I123" s="41"/>
      <c r="J123" s="57"/>
      <c r="K123" s="57">
        <f t="shared" si="9"/>
        <v>328.76712328767121</v>
      </c>
      <c r="L123" s="58">
        <f t="shared" si="10"/>
        <v>184109.58904109587</v>
      </c>
      <c r="M123" s="57"/>
      <c r="N123" s="41"/>
      <c r="O123" s="58"/>
      <c r="P123" s="58">
        <f t="shared" si="14"/>
        <v>184109.58904109587</v>
      </c>
      <c r="Q123" s="58" t="str">
        <f t="shared" si="12"/>
        <v/>
      </c>
      <c r="R123" s="58" t="str">
        <f t="shared" si="13"/>
        <v/>
      </c>
      <c r="S123" s="46"/>
    </row>
    <row r="124" spans="1:19" x14ac:dyDescent="0.2">
      <c r="A124" s="46"/>
      <c r="B124" s="46"/>
      <c r="C124" s="46"/>
      <c r="D124" s="58"/>
      <c r="E124" s="54"/>
      <c r="F124" s="46"/>
      <c r="G124" s="55">
        <f t="shared" si="8"/>
        <v>28</v>
      </c>
      <c r="H124" s="56">
        <v>44024</v>
      </c>
      <c r="I124" s="41"/>
      <c r="J124" s="57"/>
      <c r="K124" s="57">
        <f t="shared" si="9"/>
        <v>328.76712328767121</v>
      </c>
      <c r="L124" s="58">
        <f t="shared" si="10"/>
        <v>184109.58904109587</v>
      </c>
      <c r="M124" s="57"/>
      <c r="N124" s="41"/>
      <c r="O124" s="58"/>
      <c r="P124" s="58">
        <f t="shared" si="14"/>
        <v>184109.58904109587</v>
      </c>
      <c r="Q124" s="58" t="str">
        <f t="shared" si="12"/>
        <v/>
      </c>
      <c r="R124" s="58" t="str">
        <f t="shared" si="13"/>
        <v/>
      </c>
      <c r="S124" s="46"/>
    </row>
    <row r="125" spans="1:19" x14ac:dyDescent="0.2">
      <c r="A125" s="46"/>
      <c r="B125" s="46"/>
      <c r="C125" s="46"/>
      <c r="D125" s="58"/>
      <c r="E125" s="54"/>
      <c r="F125" s="46"/>
      <c r="G125" s="55">
        <f t="shared" si="8"/>
        <v>29</v>
      </c>
      <c r="H125" s="56">
        <v>44025</v>
      </c>
      <c r="I125" s="41"/>
      <c r="J125" s="57"/>
      <c r="K125" s="57">
        <f t="shared" si="9"/>
        <v>328.76712328767121</v>
      </c>
      <c r="L125" s="58">
        <f t="shared" si="10"/>
        <v>184109.58904109587</v>
      </c>
      <c r="M125" s="57"/>
      <c r="N125" s="41"/>
      <c r="O125" s="58"/>
      <c r="P125" s="58">
        <f t="shared" si="14"/>
        <v>184109.58904109587</v>
      </c>
      <c r="Q125" s="58">
        <f t="shared" si="12"/>
        <v>1288767.1232876712</v>
      </c>
      <c r="R125" s="58">
        <f t="shared" si="13"/>
        <v>1288767.1232876712</v>
      </c>
      <c r="S125" s="46"/>
    </row>
    <row r="126" spans="1:19" x14ac:dyDescent="0.2">
      <c r="A126" s="46"/>
      <c r="B126" s="46"/>
      <c r="C126" s="46"/>
      <c r="D126" s="58"/>
      <c r="E126" s="54"/>
      <c r="F126" s="46"/>
      <c r="G126" s="55">
        <f t="shared" si="8"/>
        <v>29</v>
      </c>
      <c r="H126" s="56">
        <v>44026</v>
      </c>
      <c r="I126" s="41"/>
      <c r="J126" s="57"/>
      <c r="K126" s="57">
        <f t="shared" si="9"/>
        <v>328.76712328767121</v>
      </c>
      <c r="L126" s="58">
        <f t="shared" si="10"/>
        <v>184109.58904109587</v>
      </c>
      <c r="M126" s="57"/>
      <c r="N126" s="41"/>
      <c r="O126" s="58"/>
      <c r="P126" s="58">
        <f t="shared" si="14"/>
        <v>184109.58904109587</v>
      </c>
      <c r="Q126" s="58" t="str">
        <f t="shared" si="12"/>
        <v/>
      </c>
      <c r="R126" s="58" t="str">
        <f t="shared" si="13"/>
        <v/>
      </c>
      <c r="S126" s="46"/>
    </row>
    <row r="127" spans="1:19" x14ac:dyDescent="0.2">
      <c r="A127" s="46"/>
      <c r="B127" s="46"/>
      <c r="C127" s="46"/>
      <c r="D127" s="58"/>
      <c r="E127" s="54"/>
      <c r="F127" s="46"/>
      <c r="G127" s="55">
        <f t="shared" si="8"/>
        <v>29</v>
      </c>
      <c r="H127" s="56">
        <v>44027</v>
      </c>
      <c r="I127" s="41"/>
      <c r="J127" s="57"/>
      <c r="K127" s="57">
        <f t="shared" si="9"/>
        <v>328.76712328767121</v>
      </c>
      <c r="L127" s="58">
        <f t="shared" si="10"/>
        <v>184109.58904109587</v>
      </c>
      <c r="M127" s="57"/>
      <c r="N127" s="41"/>
      <c r="O127" s="58"/>
      <c r="P127" s="58">
        <f t="shared" si="14"/>
        <v>184109.58904109587</v>
      </c>
      <c r="Q127" s="58" t="str">
        <f t="shared" si="12"/>
        <v/>
      </c>
      <c r="R127" s="58" t="str">
        <f t="shared" si="13"/>
        <v/>
      </c>
      <c r="S127" s="46"/>
    </row>
    <row r="128" spans="1:19" x14ac:dyDescent="0.2">
      <c r="A128" s="46"/>
      <c r="B128" s="46"/>
      <c r="C128" s="46"/>
      <c r="D128" s="58"/>
      <c r="E128" s="54"/>
      <c r="F128" s="46"/>
      <c r="G128" s="55">
        <f t="shared" si="8"/>
        <v>29</v>
      </c>
      <c r="H128" s="56">
        <v>44028</v>
      </c>
      <c r="I128" s="41"/>
      <c r="J128" s="57"/>
      <c r="K128" s="57">
        <f t="shared" si="9"/>
        <v>328.76712328767121</v>
      </c>
      <c r="L128" s="58">
        <f t="shared" si="10"/>
        <v>184109.58904109587</v>
      </c>
      <c r="M128" s="57"/>
      <c r="N128" s="41"/>
      <c r="O128" s="58"/>
      <c r="P128" s="58">
        <f t="shared" si="14"/>
        <v>184109.58904109587</v>
      </c>
      <c r="Q128" s="58" t="str">
        <f t="shared" si="12"/>
        <v/>
      </c>
      <c r="R128" s="58" t="str">
        <f t="shared" si="13"/>
        <v/>
      </c>
      <c r="S128" s="46"/>
    </row>
    <row r="129" spans="1:19" x14ac:dyDescent="0.2">
      <c r="A129" s="46"/>
      <c r="B129" s="46"/>
      <c r="C129" s="46"/>
      <c r="D129" s="58"/>
      <c r="E129" s="54"/>
      <c r="F129" s="46"/>
      <c r="G129" s="55">
        <f t="shared" ref="G129:G192" si="15">WEEKNUM(H129-1)</f>
        <v>29</v>
      </c>
      <c r="H129" s="56">
        <v>44029</v>
      </c>
      <c r="I129" s="41"/>
      <c r="J129" s="57"/>
      <c r="K129" s="57">
        <f t="shared" si="9"/>
        <v>328.76712328767121</v>
      </c>
      <c r="L129" s="58">
        <f t="shared" si="10"/>
        <v>184109.58904109587</v>
      </c>
      <c r="M129" s="57"/>
      <c r="N129" s="41"/>
      <c r="O129" s="58"/>
      <c r="P129" s="58">
        <f t="shared" si="14"/>
        <v>184109.58904109587</v>
      </c>
      <c r="Q129" s="58" t="str">
        <f t="shared" si="12"/>
        <v/>
      </c>
      <c r="R129" s="58" t="str">
        <f t="shared" si="13"/>
        <v/>
      </c>
      <c r="S129" s="46"/>
    </row>
    <row r="130" spans="1:19" x14ac:dyDescent="0.2">
      <c r="A130" s="46"/>
      <c r="B130" s="46"/>
      <c r="C130" s="46"/>
      <c r="D130" s="58"/>
      <c r="E130" s="54"/>
      <c r="F130" s="46"/>
      <c r="G130" s="55">
        <f t="shared" si="15"/>
        <v>29</v>
      </c>
      <c r="H130" s="56">
        <v>44030</v>
      </c>
      <c r="I130" s="41"/>
      <c r="J130" s="57"/>
      <c r="K130" s="57">
        <f t="shared" si="9"/>
        <v>328.76712328767121</v>
      </c>
      <c r="L130" s="58">
        <f t="shared" si="10"/>
        <v>184109.58904109587</v>
      </c>
      <c r="M130" s="57"/>
      <c r="N130" s="41"/>
      <c r="O130" s="58"/>
      <c r="P130" s="58">
        <f t="shared" si="14"/>
        <v>184109.58904109587</v>
      </c>
      <c r="Q130" s="58" t="str">
        <f t="shared" si="12"/>
        <v/>
      </c>
      <c r="R130" s="58" t="str">
        <f t="shared" si="13"/>
        <v/>
      </c>
      <c r="S130" s="46"/>
    </row>
    <row r="131" spans="1:19" x14ac:dyDescent="0.2">
      <c r="A131" s="46"/>
      <c r="B131" s="46"/>
      <c r="C131" s="46"/>
      <c r="D131" s="58"/>
      <c r="E131" s="54"/>
      <c r="F131" s="46"/>
      <c r="G131" s="55">
        <f t="shared" si="15"/>
        <v>29</v>
      </c>
      <c r="H131" s="56">
        <v>44031</v>
      </c>
      <c r="I131" s="41"/>
      <c r="J131" s="57"/>
      <c r="K131" s="57">
        <f t="shared" si="9"/>
        <v>328.76712328767121</v>
      </c>
      <c r="L131" s="58">
        <f t="shared" si="10"/>
        <v>184109.58904109587</v>
      </c>
      <c r="M131" s="57"/>
      <c r="N131" s="41"/>
      <c r="O131" s="58"/>
      <c r="P131" s="58">
        <f t="shared" si="14"/>
        <v>184109.58904109587</v>
      </c>
      <c r="Q131" s="58" t="str">
        <f t="shared" si="12"/>
        <v/>
      </c>
      <c r="R131" s="58" t="str">
        <f t="shared" si="13"/>
        <v/>
      </c>
      <c r="S131" s="46"/>
    </row>
    <row r="132" spans="1:19" x14ac:dyDescent="0.2">
      <c r="A132" s="46"/>
      <c r="B132" s="46"/>
      <c r="C132" s="46"/>
      <c r="D132" s="58"/>
      <c r="E132" s="54"/>
      <c r="F132" s="46"/>
      <c r="G132" s="55">
        <f t="shared" si="15"/>
        <v>30</v>
      </c>
      <c r="H132" s="56">
        <v>44032</v>
      </c>
      <c r="I132" s="41"/>
      <c r="J132" s="57"/>
      <c r="K132" s="57">
        <f t="shared" si="9"/>
        <v>328.76712328767121</v>
      </c>
      <c r="L132" s="58">
        <f t="shared" si="10"/>
        <v>184109.58904109587</v>
      </c>
      <c r="M132" s="57"/>
      <c r="N132" s="41"/>
      <c r="O132" s="58"/>
      <c r="P132" s="58">
        <f t="shared" si="14"/>
        <v>184109.58904109587</v>
      </c>
      <c r="Q132" s="58">
        <f t="shared" si="12"/>
        <v>1288767.1232876712</v>
      </c>
      <c r="R132" s="58">
        <f t="shared" si="13"/>
        <v>1288767.1232876712</v>
      </c>
      <c r="S132" s="46"/>
    </row>
    <row r="133" spans="1:19" x14ac:dyDescent="0.2">
      <c r="A133" s="46"/>
      <c r="B133" s="46"/>
      <c r="C133" s="46"/>
      <c r="D133" s="58"/>
      <c r="E133" s="54"/>
      <c r="F133" s="46"/>
      <c r="G133" s="55">
        <f t="shared" si="15"/>
        <v>30</v>
      </c>
      <c r="H133" s="56">
        <v>44033</v>
      </c>
      <c r="I133" s="41"/>
      <c r="J133" s="57"/>
      <c r="K133" s="57">
        <f t="shared" si="9"/>
        <v>328.76712328767121</v>
      </c>
      <c r="L133" s="58">
        <f t="shared" si="10"/>
        <v>184109.58904109587</v>
      </c>
      <c r="M133" s="57"/>
      <c r="N133" s="41"/>
      <c r="O133" s="58"/>
      <c r="P133" s="58">
        <f t="shared" si="14"/>
        <v>184109.58904109587</v>
      </c>
      <c r="Q133" s="58" t="str">
        <f t="shared" si="12"/>
        <v/>
      </c>
      <c r="R133" s="58" t="str">
        <f t="shared" si="13"/>
        <v/>
      </c>
      <c r="S133" s="46"/>
    </row>
    <row r="134" spans="1:19" x14ac:dyDescent="0.2">
      <c r="A134" s="46"/>
      <c r="B134" s="46"/>
      <c r="C134" s="46"/>
      <c r="D134" s="58"/>
      <c r="E134" s="54"/>
      <c r="F134" s="46"/>
      <c r="G134" s="55">
        <f t="shared" si="15"/>
        <v>30</v>
      </c>
      <c r="H134" s="56">
        <v>44034</v>
      </c>
      <c r="I134" s="41"/>
      <c r="J134" s="57"/>
      <c r="K134" s="57">
        <f t="shared" ref="K134:K197" si="16">$D$10-I134</f>
        <v>328.76712328767121</v>
      </c>
      <c r="L134" s="58">
        <f t="shared" ref="L134:L197" si="17">IF(K134&gt;0,K134*$D$19,0)</f>
        <v>184109.58904109587</v>
      </c>
      <c r="M134" s="57"/>
      <c r="N134" s="41"/>
      <c r="O134" s="58"/>
      <c r="P134" s="58">
        <f t="shared" ref="P134:P165" si="18">SUM(L134,N134*$D$24)</f>
        <v>184109.58904109587</v>
      </c>
      <c r="Q134" s="58" t="str">
        <f t="shared" si="12"/>
        <v/>
      </c>
      <c r="R134" s="58" t="str">
        <f t="shared" si="13"/>
        <v/>
      </c>
      <c r="S134" s="46"/>
    </row>
    <row r="135" spans="1:19" x14ac:dyDescent="0.2">
      <c r="A135" s="46"/>
      <c r="B135" s="46"/>
      <c r="C135" s="46"/>
      <c r="D135" s="58"/>
      <c r="E135" s="54"/>
      <c r="F135" s="46"/>
      <c r="G135" s="55">
        <f t="shared" si="15"/>
        <v>30</v>
      </c>
      <c r="H135" s="56">
        <v>44035</v>
      </c>
      <c r="I135" s="41"/>
      <c r="J135" s="57"/>
      <c r="K135" s="57">
        <f t="shared" si="16"/>
        <v>328.76712328767121</v>
      </c>
      <c r="L135" s="58">
        <f t="shared" si="17"/>
        <v>184109.58904109587</v>
      </c>
      <c r="M135" s="57"/>
      <c r="N135" s="41"/>
      <c r="O135" s="58"/>
      <c r="P135" s="58">
        <f t="shared" si="18"/>
        <v>184109.58904109587</v>
      </c>
      <c r="Q135" s="58" t="str">
        <f t="shared" si="12"/>
        <v/>
      </c>
      <c r="R135" s="58" t="str">
        <f t="shared" si="13"/>
        <v/>
      </c>
      <c r="S135" s="46"/>
    </row>
    <row r="136" spans="1:19" x14ac:dyDescent="0.2">
      <c r="A136" s="46"/>
      <c r="B136" s="46"/>
      <c r="C136" s="46"/>
      <c r="D136" s="58"/>
      <c r="E136" s="54"/>
      <c r="F136" s="46"/>
      <c r="G136" s="55">
        <f t="shared" si="15"/>
        <v>30</v>
      </c>
      <c r="H136" s="56">
        <v>44036</v>
      </c>
      <c r="I136" s="41"/>
      <c r="J136" s="57"/>
      <c r="K136" s="57">
        <f t="shared" si="16"/>
        <v>328.76712328767121</v>
      </c>
      <c r="L136" s="58">
        <f t="shared" si="17"/>
        <v>184109.58904109587</v>
      </c>
      <c r="M136" s="57"/>
      <c r="N136" s="41"/>
      <c r="O136" s="58"/>
      <c r="P136" s="58">
        <f t="shared" si="18"/>
        <v>184109.58904109587</v>
      </c>
      <c r="Q136" s="58" t="str">
        <f t="shared" si="12"/>
        <v/>
      </c>
      <c r="R136" s="58" t="str">
        <f t="shared" si="13"/>
        <v/>
      </c>
      <c r="S136" s="46"/>
    </row>
    <row r="137" spans="1:19" x14ac:dyDescent="0.2">
      <c r="A137" s="46"/>
      <c r="B137" s="46"/>
      <c r="C137" s="46"/>
      <c r="D137" s="58"/>
      <c r="E137" s="54"/>
      <c r="F137" s="46"/>
      <c r="G137" s="55">
        <f t="shared" si="15"/>
        <v>30</v>
      </c>
      <c r="H137" s="56">
        <v>44037</v>
      </c>
      <c r="I137" s="41"/>
      <c r="J137" s="57"/>
      <c r="K137" s="57">
        <f t="shared" si="16"/>
        <v>328.76712328767121</v>
      </c>
      <c r="L137" s="58">
        <f t="shared" si="17"/>
        <v>184109.58904109587</v>
      </c>
      <c r="M137" s="57"/>
      <c r="N137" s="41"/>
      <c r="O137" s="58"/>
      <c r="P137" s="58">
        <f t="shared" si="18"/>
        <v>184109.58904109587</v>
      </c>
      <c r="Q137" s="58" t="str">
        <f t="shared" si="12"/>
        <v/>
      </c>
      <c r="R137" s="58" t="str">
        <f t="shared" si="13"/>
        <v/>
      </c>
      <c r="S137" s="46"/>
    </row>
    <row r="138" spans="1:19" x14ac:dyDescent="0.2">
      <c r="A138" s="46"/>
      <c r="B138" s="46"/>
      <c r="C138" s="46"/>
      <c r="D138" s="58"/>
      <c r="E138" s="54"/>
      <c r="F138" s="46"/>
      <c r="G138" s="55">
        <f t="shared" si="15"/>
        <v>30</v>
      </c>
      <c r="H138" s="56">
        <v>44038</v>
      </c>
      <c r="I138" s="41"/>
      <c r="J138" s="57"/>
      <c r="K138" s="57">
        <f t="shared" si="16"/>
        <v>328.76712328767121</v>
      </c>
      <c r="L138" s="58">
        <f t="shared" si="17"/>
        <v>184109.58904109587</v>
      </c>
      <c r="M138" s="57"/>
      <c r="N138" s="41"/>
      <c r="O138" s="58"/>
      <c r="P138" s="58">
        <f t="shared" si="18"/>
        <v>184109.58904109587</v>
      </c>
      <c r="Q138" s="58" t="str">
        <f t="shared" si="12"/>
        <v/>
      </c>
      <c r="R138" s="58" t="str">
        <f t="shared" si="13"/>
        <v/>
      </c>
      <c r="S138" s="46"/>
    </row>
    <row r="139" spans="1:19" x14ac:dyDescent="0.2">
      <c r="A139" s="46"/>
      <c r="B139" s="46"/>
      <c r="C139" s="46"/>
      <c r="D139" s="58"/>
      <c r="E139" s="54"/>
      <c r="F139" s="46"/>
      <c r="G139" s="55">
        <f t="shared" si="15"/>
        <v>31</v>
      </c>
      <c r="H139" s="56">
        <v>44039</v>
      </c>
      <c r="I139" s="41"/>
      <c r="J139" s="57"/>
      <c r="K139" s="57">
        <f t="shared" si="16"/>
        <v>328.76712328767121</v>
      </c>
      <c r="L139" s="58">
        <f t="shared" si="17"/>
        <v>184109.58904109587</v>
      </c>
      <c r="M139" s="57"/>
      <c r="N139" s="41"/>
      <c r="O139" s="58"/>
      <c r="P139" s="58">
        <f t="shared" si="18"/>
        <v>184109.58904109587</v>
      </c>
      <c r="Q139" s="58">
        <f t="shared" si="12"/>
        <v>1288767.1232876712</v>
      </c>
      <c r="R139" s="58">
        <f t="shared" si="13"/>
        <v>1288767.1232876712</v>
      </c>
      <c r="S139" s="46"/>
    </row>
    <row r="140" spans="1:19" x14ac:dyDescent="0.2">
      <c r="A140" s="46"/>
      <c r="B140" s="46"/>
      <c r="C140" s="46"/>
      <c r="D140" s="58"/>
      <c r="E140" s="54"/>
      <c r="F140" s="46"/>
      <c r="G140" s="55">
        <f t="shared" si="15"/>
        <v>31</v>
      </c>
      <c r="H140" s="56">
        <v>44040</v>
      </c>
      <c r="I140" s="41"/>
      <c r="J140" s="57"/>
      <c r="K140" s="57">
        <f t="shared" si="16"/>
        <v>328.76712328767121</v>
      </c>
      <c r="L140" s="58">
        <f t="shared" si="17"/>
        <v>184109.58904109587</v>
      </c>
      <c r="M140" s="57"/>
      <c r="N140" s="41"/>
      <c r="O140" s="58"/>
      <c r="P140" s="58">
        <f t="shared" si="18"/>
        <v>184109.58904109587</v>
      </c>
      <c r="Q140" s="58" t="str">
        <f t="shared" si="12"/>
        <v/>
      </c>
      <c r="R140" s="58" t="str">
        <f t="shared" si="13"/>
        <v/>
      </c>
      <c r="S140" s="46"/>
    </row>
    <row r="141" spans="1:19" x14ac:dyDescent="0.2">
      <c r="A141" s="46"/>
      <c r="B141" s="46"/>
      <c r="C141" s="46"/>
      <c r="D141" s="58"/>
      <c r="E141" s="54"/>
      <c r="F141" s="46"/>
      <c r="G141" s="55">
        <f t="shared" si="15"/>
        <v>31</v>
      </c>
      <c r="H141" s="56">
        <v>44041</v>
      </c>
      <c r="I141" s="41"/>
      <c r="J141" s="57"/>
      <c r="K141" s="57">
        <f t="shared" si="16"/>
        <v>328.76712328767121</v>
      </c>
      <c r="L141" s="58">
        <f t="shared" si="17"/>
        <v>184109.58904109587</v>
      </c>
      <c r="M141" s="57"/>
      <c r="N141" s="41"/>
      <c r="O141" s="58"/>
      <c r="P141" s="58">
        <f t="shared" si="18"/>
        <v>184109.58904109587</v>
      </c>
      <c r="Q141" s="58" t="str">
        <f t="shared" ref="Q141:Q204" si="19">IF(WEEKDAY(H141-1)=$A$21,SUMIFS($P:$P,$G:$G,WEEKNUM(H141-1)-1),"")</f>
        <v/>
      </c>
      <c r="R141" s="58" t="str">
        <f t="shared" ref="R141:R204" si="20">IFERROR(VLOOKUP(H141-$C$22,$H$6:$R$296,10,FALSE),"")</f>
        <v/>
      </c>
      <c r="S141" s="46"/>
    </row>
    <row r="142" spans="1:19" x14ac:dyDescent="0.2">
      <c r="A142" s="46"/>
      <c r="B142" s="46"/>
      <c r="C142" s="46"/>
      <c r="D142" s="58"/>
      <c r="E142" s="54"/>
      <c r="F142" s="46"/>
      <c r="G142" s="55">
        <f t="shared" si="15"/>
        <v>31</v>
      </c>
      <c r="H142" s="56">
        <v>44042</v>
      </c>
      <c r="I142" s="41"/>
      <c r="J142" s="57"/>
      <c r="K142" s="57">
        <f t="shared" si="16"/>
        <v>328.76712328767121</v>
      </c>
      <c r="L142" s="58">
        <f t="shared" si="17"/>
        <v>184109.58904109587</v>
      </c>
      <c r="M142" s="57"/>
      <c r="N142" s="41"/>
      <c r="O142" s="58"/>
      <c r="P142" s="58">
        <f t="shared" si="18"/>
        <v>184109.58904109587</v>
      </c>
      <c r="Q142" s="58" t="str">
        <f t="shared" si="19"/>
        <v/>
      </c>
      <c r="R142" s="58" t="str">
        <f t="shared" si="20"/>
        <v/>
      </c>
      <c r="S142" s="46"/>
    </row>
    <row r="143" spans="1:19" x14ac:dyDescent="0.2">
      <c r="A143" s="46"/>
      <c r="B143" s="46"/>
      <c r="C143" s="46"/>
      <c r="D143" s="58"/>
      <c r="E143" s="54"/>
      <c r="F143" s="46"/>
      <c r="G143" s="55">
        <f t="shared" si="15"/>
        <v>31</v>
      </c>
      <c r="H143" s="56">
        <v>44043</v>
      </c>
      <c r="I143" s="41"/>
      <c r="J143" s="57"/>
      <c r="K143" s="57">
        <f t="shared" si="16"/>
        <v>328.76712328767121</v>
      </c>
      <c r="L143" s="58">
        <f t="shared" si="17"/>
        <v>184109.58904109587</v>
      </c>
      <c r="M143" s="57"/>
      <c r="N143" s="41"/>
      <c r="O143" s="58"/>
      <c r="P143" s="58">
        <f t="shared" si="18"/>
        <v>184109.58904109587</v>
      </c>
      <c r="Q143" s="58" t="str">
        <f t="shared" si="19"/>
        <v/>
      </c>
      <c r="R143" s="58" t="str">
        <f t="shared" si="20"/>
        <v/>
      </c>
      <c r="S143" s="46"/>
    </row>
    <row r="144" spans="1:19" x14ac:dyDescent="0.2">
      <c r="A144" s="46"/>
      <c r="B144" s="46"/>
      <c r="C144" s="46"/>
      <c r="D144" s="58"/>
      <c r="E144" s="54"/>
      <c r="F144" s="46"/>
      <c r="G144" s="55">
        <f t="shared" si="15"/>
        <v>31</v>
      </c>
      <c r="H144" s="56">
        <v>44044</v>
      </c>
      <c r="I144" s="41"/>
      <c r="J144" s="57"/>
      <c r="K144" s="57">
        <f t="shared" si="16"/>
        <v>328.76712328767121</v>
      </c>
      <c r="L144" s="58">
        <f t="shared" si="17"/>
        <v>184109.58904109587</v>
      </c>
      <c r="M144" s="57"/>
      <c r="N144" s="41"/>
      <c r="O144" s="58"/>
      <c r="P144" s="58">
        <f t="shared" si="18"/>
        <v>184109.58904109587</v>
      </c>
      <c r="Q144" s="58" t="str">
        <f t="shared" si="19"/>
        <v/>
      </c>
      <c r="R144" s="58" t="str">
        <f t="shared" si="20"/>
        <v/>
      </c>
      <c r="S144" s="46"/>
    </row>
    <row r="145" spans="1:19" x14ac:dyDescent="0.2">
      <c r="A145" s="46"/>
      <c r="B145" s="46"/>
      <c r="C145" s="46"/>
      <c r="D145" s="58"/>
      <c r="E145" s="54"/>
      <c r="F145" s="46"/>
      <c r="G145" s="55">
        <f t="shared" si="15"/>
        <v>31</v>
      </c>
      <c r="H145" s="56">
        <v>44045</v>
      </c>
      <c r="I145" s="41"/>
      <c r="J145" s="57"/>
      <c r="K145" s="57">
        <f t="shared" si="16"/>
        <v>328.76712328767121</v>
      </c>
      <c r="L145" s="58">
        <f t="shared" si="17"/>
        <v>184109.58904109587</v>
      </c>
      <c r="M145" s="57"/>
      <c r="N145" s="41"/>
      <c r="O145" s="58"/>
      <c r="P145" s="58">
        <f t="shared" si="18"/>
        <v>184109.58904109587</v>
      </c>
      <c r="Q145" s="58" t="str">
        <f t="shared" si="19"/>
        <v/>
      </c>
      <c r="R145" s="58" t="str">
        <f t="shared" si="20"/>
        <v/>
      </c>
      <c r="S145" s="46"/>
    </row>
    <row r="146" spans="1:19" x14ac:dyDescent="0.2">
      <c r="A146" s="46"/>
      <c r="B146" s="46"/>
      <c r="C146" s="46"/>
      <c r="D146" s="58"/>
      <c r="E146" s="54"/>
      <c r="F146" s="46"/>
      <c r="G146" s="55">
        <f t="shared" si="15"/>
        <v>32</v>
      </c>
      <c r="H146" s="56">
        <v>44046</v>
      </c>
      <c r="I146" s="41"/>
      <c r="J146" s="57"/>
      <c r="K146" s="57">
        <f t="shared" si="16"/>
        <v>328.76712328767121</v>
      </c>
      <c r="L146" s="58">
        <f t="shared" si="17"/>
        <v>184109.58904109587</v>
      </c>
      <c r="M146" s="57"/>
      <c r="N146" s="41"/>
      <c r="O146" s="58"/>
      <c r="P146" s="58">
        <f t="shared" si="18"/>
        <v>184109.58904109587</v>
      </c>
      <c r="Q146" s="58">
        <f t="shared" si="19"/>
        <v>1288767.1232876712</v>
      </c>
      <c r="R146" s="58">
        <f t="shared" si="20"/>
        <v>1288767.1232876712</v>
      </c>
      <c r="S146" s="46"/>
    </row>
    <row r="147" spans="1:19" x14ac:dyDescent="0.2">
      <c r="A147" s="46"/>
      <c r="B147" s="46"/>
      <c r="C147" s="46"/>
      <c r="D147" s="58"/>
      <c r="E147" s="54"/>
      <c r="F147" s="46"/>
      <c r="G147" s="55">
        <f t="shared" si="15"/>
        <v>32</v>
      </c>
      <c r="H147" s="56">
        <v>44047</v>
      </c>
      <c r="I147" s="41"/>
      <c r="J147" s="57"/>
      <c r="K147" s="57">
        <f t="shared" si="16"/>
        <v>328.76712328767121</v>
      </c>
      <c r="L147" s="58">
        <f t="shared" si="17"/>
        <v>184109.58904109587</v>
      </c>
      <c r="M147" s="57"/>
      <c r="N147" s="41"/>
      <c r="O147" s="58"/>
      <c r="P147" s="58">
        <f t="shared" si="18"/>
        <v>184109.58904109587</v>
      </c>
      <c r="Q147" s="58" t="str">
        <f t="shared" si="19"/>
        <v/>
      </c>
      <c r="R147" s="58" t="str">
        <f t="shared" si="20"/>
        <v/>
      </c>
      <c r="S147" s="46"/>
    </row>
    <row r="148" spans="1:19" x14ac:dyDescent="0.2">
      <c r="A148" s="46"/>
      <c r="B148" s="46"/>
      <c r="C148" s="46"/>
      <c r="D148" s="58"/>
      <c r="E148" s="54"/>
      <c r="F148" s="46"/>
      <c r="G148" s="55">
        <f t="shared" si="15"/>
        <v>32</v>
      </c>
      <c r="H148" s="56">
        <v>44048</v>
      </c>
      <c r="I148" s="41"/>
      <c r="J148" s="57"/>
      <c r="K148" s="57">
        <f t="shared" si="16"/>
        <v>328.76712328767121</v>
      </c>
      <c r="L148" s="58">
        <f t="shared" si="17"/>
        <v>184109.58904109587</v>
      </c>
      <c r="M148" s="57"/>
      <c r="N148" s="41"/>
      <c r="O148" s="58"/>
      <c r="P148" s="58">
        <f t="shared" si="18"/>
        <v>184109.58904109587</v>
      </c>
      <c r="Q148" s="58" t="str">
        <f t="shared" si="19"/>
        <v/>
      </c>
      <c r="R148" s="58" t="str">
        <f t="shared" si="20"/>
        <v/>
      </c>
      <c r="S148" s="46"/>
    </row>
    <row r="149" spans="1:19" x14ac:dyDescent="0.2">
      <c r="A149" s="46"/>
      <c r="B149" s="46"/>
      <c r="C149" s="46"/>
      <c r="D149" s="58"/>
      <c r="E149" s="54"/>
      <c r="F149" s="46"/>
      <c r="G149" s="55">
        <f t="shared" si="15"/>
        <v>32</v>
      </c>
      <c r="H149" s="56">
        <v>44049</v>
      </c>
      <c r="I149" s="41"/>
      <c r="J149" s="57"/>
      <c r="K149" s="57">
        <f t="shared" si="16"/>
        <v>328.76712328767121</v>
      </c>
      <c r="L149" s="58">
        <f t="shared" si="17"/>
        <v>184109.58904109587</v>
      </c>
      <c r="M149" s="57"/>
      <c r="N149" s="41"/>
      <c r="O149" s="58"/>
      <c r="P149" s="58">
        <f t="shared" si="18"/>
        <v>184109.58904109587</v>
      </c>
      <c r="Q149" s="58" t="str">
        <f t="shared" si="19"/>
        <v/>
      </c>
      <c r="R149" s="58" t="str">
        <f t="shared" si="20"/>
        <v/>
      </c>
      <c r="S149" s="46"/>
    </row>
    <row r="150" spans="1:19" x14ac:dyDescent="0.2">
      <c r="A150" s="46"/>
      <c r="B150" s="46"/>
      <c r="C150" s="46"/>
      <c r="D150" s="58"/>
      <c r="E150" s="54"/>
      <c r="F150" s="46"/>
      <c r="G150" s="55">
        <f t="shared" si="15"/>
        <v>32</v>
      </c>
      <c r="H150" s="56">
        <v>44050</v>
      </c>
      <c r="I150" s="41"/>
      <c r="J150" s="57"/>
      <c r="K150" s="57">
        <f t="shared" si="16"/>
        <v>328.76712328767121</v>
      </c>
      <c r="L150" s="58">
        <f t="shared" si="17"/>
        <v>184109.58904109587</v>
      </c>
      <c r="M150" s="57"/>
      <c r="N150" s="41"/>
      <c r="O150" s="58"/>
      <c r="P150" s="58">
        <f t="shared" si="18"/>
        <v>184109.58904109587</v>
      </c>
      <c r="Q150" s="58" t="str">
        <f t="shared" si="19"/>
        <v/>
      </c>
      <c r="R150" s="58" t="str">
        <f t="shared" si="20"/>
        <v/>
      </c>
      <c r="S150" s="46"/>
    </row>
    <row r="151" spans="1:19" x14ac:dyDescent="0.2">
      <c r="A151" s="46"/>
      <c r="B151" s="46"/>
      <c r="C151" s="46"/>
      <c r="D151" s="58"/>
      <c r="E151" s="54"/>
      <c r="F151" s="46"/>
      <c r="G151" s="55">
        <f t="shared" si="15"/>
        <v>32</v>
      </c>
      <c r="H151" s="56">
        <v>44051</v>
      </c>
      <c r="I151" s="41"/>
      <c r="J151" s="57"/>
      <c r="K151" s="57">
        <f t="shared" si="16"/>
        <v>328.76712328767121</v>
      </c>
      <c r="L151" s="58">
        <f t="shared" si="17"/>
        <v>184109.58904109587</v>
      </c>
      <c r="M151" s="57"/>
      <c r="N151" s="41"/>
      <c r="O151" s="58"/>
      <c r="P151" s="58">
        <f t="shared" si="18"/>
        <v>184109.58904109587</v>
      </c>
      <c r="Q151" s="58" t="str">
        <f t="shared" si="19"/>
        <v/>
      </c>
      <c r="R151" s="58" t="str">
        <f t="shared" si="20"/>
        <v/>
      </c>
      <c r="S151" s="46"/>
    </row>
    <row r="152" spans="1:19" x14ac:dyDescent="0.2">
      <c r="A152" s="46"/>
      <c r="B152" s="46"/>
      <c r="C152" s="46"/>
      <c r="D152" s="58"/>
      <c r="E152" s="54"/>
      <c r="F152" s="46"/>
      <c r="G152" s="55">
        <f t="shared" si="15"/>
        <v>32</v>
      </c>
      <c r="H152" s="56">
        <v>44052</v>
      </c>
      <c r="I152" s="41"/>
      <c r="J152" s="57"/>
      <c r="K152" s="57">
        <f t="shared" si="16"/>
        <v>328.76712328767121</v>
      </c>
      <c r="L152" s="58">
        <f t="shared" si="17"/>
        <v>184109.58904109587</v>
      </c>
      <c r="M152" s="57"/>
      <c r="N152" s="41"/>
      <c r="O152" s="58"/>
      <c r="P152" s="58">
        <f t="shared" si="18"/>
        <v>184109.58904109587</v>
      </c>
      <c r="Q152" s="58" t="str">
        <f t="shared" si="19"/>
        <v/>
      </c>
      <c r="R152" s="58" t="str">
        <f t="shared" si="20"/>
        <v/>
      </c>
      <c r="S152" s="46"/>
    </row>
    <row r="153" spans="1:19" x14ac:dyDescent="0.2">
      <c r="A153" s="46"/>
      <c r="B153" s="46"/>
      <c r="C153" s="46"/>
      <c r="D153" s="58"/>
      <c r="E153" s="54"/>
      <c r="F153" s="46"/>
      <c r="G153" s="55">
        <f t="shared" si="15"/>
        <v>33</v>
      </c>
      <c r="H153" s="56">
        <v>44053</v>
      </c>
      <c r="I153" s="41"/>
      <c r="J153" s="57"/>
      <c r="K153" s="57">
        <f t="shared" si="16"/>
        <v>328.76712328767121</v>
      </c>
      <c r="L153" s="58">
        <f t="shared" si="17"/>
        <v>184109.58904109587</v>
      </c>
      <c r="M153" s="57"/>
      <c r="N153" s="41"/>
      <c r="O153" s="58"/>
      <c r="P153" s="58">
        <f t="shared" si="18"/>
        <v>184109.58904109587</v>
      </c>
      <c r="Q153" s="58">
        <f t="shared" si="19"/>
        <v>1288767.1232876712</v>
      </c>
      <c r="R153" s="58">
        <f t="shared" si="20"/>
        <v>1288767.1232876712</v>
      </c>
      <c r="S153" s="46"/>
    </row>
    <row r="154" spans="1:19" x14ac:dyDescent="0.2">
      <c r="A154" s="46"/>
      <c r="B154" s="46"/>
      <c r="C154" s="46"/>
      <c r="D154" s="58"/>
      <c r="E154" s="54"/>
      <c r="F154" s="46"/>
      <c r="G154" s="55">
        <f t="shared" si="15"/>
        <v>33</v>
      </c>
      <c r="H154" s="56">
        <v>44054</v>
      </c>
      <c r="I154" s="41"/>
      <c r="J154" s="57"/>
      <c r="K154" s="57">
        <f t="shared" si="16"/>
        <v>328.76712328767121</v>
      </c>
      <c r="L154" s="58">
        <f t="shared" si="17"/>
        <v>184109.58904109587</v>
      </c>
      <c r="M154" s="57"/>
      <c r="N154" s="41"/>
      <c r="O154" s="58"/>
      <c r="P154" s="58">
        <f t="shared" si="18"/>
        <v>184109.58904109587</v>
      </c>
      <c r="Q154" s="58" t="str">
        <f t="shared" si="19"/>
        <v/>
      </c>
      <c r="R154" s="58" t="str">
        <f t="shared" si="20"/>
        <v/>
      </c>
      <c r="S154" s="46"/>
    </row>
    <row r="155" spans="1:19" x14ac:dyDescent="0.2">
      <c r="A155" s="46"/>
      <c r="B155" s="46"/>
      <c r="C155" s="46"/>
      <c r="D155" s="58"/>
      <c r="E155" s="54"/>
      <c r="F155" s="46"/>
      <c r="G155" s="55">
        <f t="shared" si="15"/>
        <v>33</v>
      </c>
      <c r="H155" s="56">
        <v>44055</v>
      </c>
      <c r="I155" s="41"/>
      <c r="J155" s="57"/>
      <c r="K155" s="57">
        <f t="shared" si="16"/>
        <v>328.76712328767121</v>
      </c>
      <c r="L155" s="58">
        <f t="shared" si="17"/>
        <v>184109.58904109587</v>
      </c>
      <c r="M155" s="57"/>
      <c r="N155" s="41"/>
      <c r="O155" s="58"/>
      <c r="P155" s="58">
        <f t="shared" si="18"/>
        <v>184109.58904109587</v>
      </c>
      <c r="Q155" s="58" t="str">
        <f t="shared" si="19"/>
        <v/>
      </c>
      <c r="R155" s="58" t="str">
        <f t="shared" si="20"/>
        <v/>
      </c>
      <c r="S155" s="46"/>
    </row>
    <row r="156" spans="1:19" x14ac:dyDescent="0.2">
      <c r="A156" s="46"/>
      <c r="B156" s="46"/>
      <c r="C156" s="46"/>
      <c r="D156" s="58"/>
      <c r="E156" s="54"/>
      <c r="F156" s="46"/>
      <c r="G156" s="55">
        <f t="shared" si="15"/>
        <v>33</v>
      </c>
      <c r="H156" s="56">
        <v>44056</v>
      </c>
      <c r="I156" s="41"/>
      <c r="J156" s="57"/>
      <c r="K156" s="57">
        <f t="shared" si="16"/>
        <v>328.76712328767121</v>
      </c>
      <c r="L156" s="58">
        <f t="shared" si="17"/>
        <v>184109.58904109587</v>
      </c>
      <c r="M156" s="57"/>
      <c r="N156" s="41"/>
      <c r="O156" s="58"/>
      <c r="P156" s="58">
        <f t="shared" si="18"/>
        <v>184109.58904109587</v>
      </c>
      <c r="Q156" s="58" t="str">
        <f t="shared" si="19"/>
        <v/>
      </c>
      <c r="R156" s="58" t="str">
        <f t="shared" si="20"/>
        <v/>
      </c>
      <c r="S156" s="46"/>
    </row>
    <row r="157" spans="1:19" x14ac:dyDescent="0.2">
      <c r="A157" s="46"/>
      <c r="B157" s="46"/>
      <c r="C157" s="46"/>
      <c r="D157" s="58"/>
      <c r="E157" s="54"/>
      <c r="F157" s="46"/>
      <c r="G157" s="55">
        <f t="shared" si="15"/>
        <v>33</v>
      </c>
      <c r="H157" s="56">
        <v>44057</v>
      </c>
      <c r="I157" s="41"/>
      <c r="J157" s="57"/>
      <c r="K157" s="57">
        <f t="shared" si="16"/>
        <v>328.76712328767121</v>
      </c>
      <c r="L157" s="58">
        <f t="shared" si="17"/>
        <v>184109.58904109587</v>
      </c>
      <c r="M157" s="57"/>
      <c r="N157" s="41"/>
      <c r="O157" s="58"/>
      <c r="P157" s="58">
        <f t="shared" si="18"/>
        <v>184109.58904109587</v>
      </c>
      <c r="Q157" s="58" t="str">
        <f t="shared" si="19"/>
        <v/>
      </c>
      <c r="R157" s="58" t="str">
        <f t="shared" si="20"/>
        <v/>
      </c>
      <c r="S157" s="46"/>
    </row>
    <row r="158" spans="1:19" x14ac:dyDescent="0.2">
      <c r="A158" s="46"/>
      <c r="B158" s="46"/>
      <c r="C158" s="46"/>
      <c r="D158" s="58"/>
      <c r="E158" s="54"/>
      <c r="F158" s="46"/>
      <c r="G158" s="55">
        <f t="shared" si="15"/>
        <v>33</v>
      </c>
      <c r="H158" s="56">
        <v>44058</v>
      </c>
      <c r="I158" s="41"/>
      <c r="J158" s="57"/>
      <c r="K158" s="57">
        <f t="shared" si="16"/>
        <v>328.76712328767121</v>
      </c>
      <c r="L158" s="58">
        <f t="shared" si="17"/>
        <v>184109.58904109587</v>
      </c>
      <c r="M158" s="57"/>
      <c r="N158" s="41"/>
      <c r="O158" s="58"/>
      <c r="P158" s="58">
        <f t="shared" si="18"/>
        <v>184109.58904109587</v>
      </c>
      <c r="Q158" s="58" t="str">
        <f t="shared" si="19"/>
        <v/>
      </c>
      <c r="R158" s="58" t="str">
        <f t="shared" si="20"/>
        <v/>
      </c>
      <c r="S158" s="46"/>
    </row>
    <row r="159" spans="1:19" x14ac:dyDescent="0.2">
      <c r="A159" s="46"/>
      <c r="B159" s="46"/>
      <c r="C159" s="46"/>
      <c r="D159" s="58"/>
      <c r="E159" s="54"/>
      <c r="F159" s="46"/>
      <c r="G159" s="55">
        <f t="shared" si="15"/>
        <v>33</v>
      </c>
      <c r="H159" s="56">
        <v>44059</v>
      </c>
      <c r="I159" s="41"/>
      <c r="J159" s="57"/>
      <c r="K159" s="57">
        <f t="shared" si="16"/>
        <v>328.76712328767121</v>
      </c>
      <c r="L159" s="58">
        <f t="shared" si="17"/>
        <v>184109.58904109587</v>
      </c>
      <c r="M159" s="57"/>
      <c r="N159" s="41"/>
      <c r="O159" s="58"/>
      <c r="P159" s="58">
        <f t="shared" si="18"/>
        <v>184109.58904109587</v>
      </c>
      <c r="Q159" s="58" t="str">
        <f t="shared" si="19"/>
        <v/>
      </c>
      <c r="R159" s="58" t="str">
        <f t="shared" si="20"/>
        <v/>
      </c>
      <c r="S159" s="46"/>
    </row>
    <row r="160" spans="1:19" x14ac:dyDescent="0.2">
      <c r="A160" s="46"/>
      <c r="B160" s="46"/>
      <c r="C160" s="46"/>
      <c r="D160" s="58"/>
      <c r="E160" s="54"/>
      <c r="F160" s="46"/>
      <c r="G160" s="55">
        <f t="shared" si="15"/>
        <v>34</v>
      </c>
      <c r="H160" s="56">
        <v>44060</v>
      </c>
      <c r="I160" s="41"/>
      <c r="J160" s="57"/>
      <c r="K160" s="57">
        <f t="shared" si="16"/>
        <v>328.76712328767121</v>
      </c>
      <c r="L160" s="58">
        <f t="shared" si="17"/>
        <v>184109.58904109587</v>
      </c>
      <c r="M160" s="57"/>
      <c r="N160" s="41"/>
      <c r="O160" s="58"/>
      <c r="P160" s="58">
        <f t="shared" si="18"/>
        <v>184109.58904109587</v>
      </c>
      <c r="Q160" s="58">
        <f t="shared" si="19"/>
        <v>1288767.1232876712</v>
      </c>
      <c r="R160" s="58">
        <f t="shared" si="20"/>
        <v>1288767.1232876712</v>
      </c>
      <c r="S160" s="46"/>
    </row>
    <row r="161" spans="1:19" x14ac:dyDescent="0.2">
      <c r="A161" s="46"/>
      <c r="B161" s="46"/>
      <c r="C161" s="46"/>
      <c r="D161" s="58"/>
      <c r="E161" s="54"/>
      <c r="F161" s="46"/>
      <c r="G161" s="55">
        <f t="shared" si="15"/>
        <v>34</v>
      </c>
      <c r="H161" s="56">
        <v>44061</v>
      </c>
      <c r="I161" s="41"/>
      <c r="J161" s="57"/>
      <c r="K161" s="57">
        <f t="shared" si="16"/>
        <v>328.76712328767121</v>
      </c>
      <c r="L161" s="58">
        <f t="shared" si="17"/>
        <v>184109.58904109587</v>
      </c>
      <c r="M161" s="57"/>
      <c r="N161" s="41"/>
      <c r="O161" s="58"/>
      <c r="P161" s="58">
        <f t="shared" si="18"/>
        <v>184109.58904109587</v>
      </c>
      <c r="Q161" s="58" t="str">
        <f t="shared" si="19"/>
        <v/>
      </c>
      <c r="R161" s="58" t="str">
        <f t="shared" si="20"/>
        <v/>
      </c>
      <c r="S161" s="46"/>
    </row>
    <row r="162" spans="1:19" x14ac:dyDescent="0.2">
      <c r="A162" s="46"/>
      <c r="B162" s="46"/>
      <c r="C162" s="46"/>
      <c r="D162" s="58"/>
      <c r="E162" s="54"/>
      <c r="F162" s="46"/>
      <c r="G162" s="55">
        <f t="shared" si="15"/>
        <v>34</v>
      </c>
      <c r="H162" s="56">
        <v>44062</v>
      </c>
      <c r="I162" s="41"/>
      <c r="J162" s="57"/>
      <c r="K162" s="57">
        <f t="shared" si="16"/>
        <v>328.76712328767121</v>
      </c>
      <c r="L162" s="58">
        <f t="shared" si="17"/>
        <v>184109.58904109587</v>
      </c>
      <c r="M162" s="57"/>
      <c r="N162" s="41"/>
      <c r="O162" s="58"/>
      <c r="P162" s="58">
        <f t="shared" si="18"/>
        <v>184109.58904109587</v>
      </c>
      <c r="Q162" s="58" t="str">
        <f t="shared" si="19"/>
        <v/>
      </c>
      <c r="R162" s="58" t="str">
        <f t="shared" si="20"/>
        <v/>
      </c>
      <c r="S162" s="46"/>
    </row>
    <row r="163" spans="1:19" x14ac:dyDescent="0.2">
      <c r="A163" s="46"/>
      <c r="B163" s="46"/>
      <c r="C163" s="46"/>
      <c r="D163" s="58"/>
      <c r="E163" s="54"/>
      <c r="F163" s="46"/>
      <c r="G163" s="55">
        <f t="shared" si="15"/>
        <v>34</v>
      </c>
      <c r="H163" s="56">
        <v>44063</v>
      </c>
      <c r="I163" s="41"/>
      <c r="J163" s="57"/>
      <c r="K163" s="57">
        <f t="shared" si="16"/>
        <v>328.76712328767121</v>
      </c>
      <c r="L163" s="58">
        <f t="shared" si="17"/>
        <v>184109.58904109587</v>
      </c>
      <c r="M163" s="57"/>
      <c r="N163" s="41"/>
      <c r="O163" s="58"/>
      <c r="P163" s="58">
        <f t="shared" si="18"/>
        <v>184109.58904109587</v>
      </c>
      <c r="Q163" s="58" t="str">
        <f t="shared" si="19"/>
        <v/>
      </c>
      <c r="R163" s="58" t="str">
        <f t="shared" si="20"/>
        <v/>
      </c>
      <c r="S163" s="46"/>
    </row>
    <row r="164" spans="1:19" x14ac:dyDescent="0.2">
      <c r="A164" s="46"/>
      <c r="B164" s="46"/>
      <c r="C164" s="46"/>
      <c r="D164" s="58"/>
      <c r="E164" s="54"/>
      <c r="F164" s="46"/>
      <c r="G164" s="55">
        <f t="shared" si="15"/>
        <v>34</v>
      </c>
      <c r="H164" s="56">
        <v>44064</v>
      </c>
      <c r="I164" s="41"/>
      <c r="J164" s="57"/>
      <c r="K164" s="57">
        <f t="shared" si="16"/>
        <v>328.76712328767121</v>
      </c>
      <c r="L164" s="58">
        <f t="shared" si="17"/>
        <v>184109.58904109587</v>
      </c>
      <c r="M164" s="57"/>
      <c r="N164" s="41"/>
      <c r="O164" s="58"/>
      <c r="P164" s="58">
        <f t="shared" si="18"/>
        <v>184109.58904109587</v>
      </c>
      <c r="Q164" s="58" t="str">
        <f t="shared" si="19"/>
        <v/>
      </c>
      <c r="R164" s="58" t="str">
        <f t="shared" si="20"/>
        <v/>
      </c>
      <c r="S164" s="46"/>
    </row>
    <row r="165" spans="1:19" x14ac:dyDescent="0.2">
      <c r="A165" s="46"/>
      <c r="B165" s="46"/>
      <c r="C165" s="46"/>
      <c r="D165" s="58"/>
      <c r="E165" s="54"/>
      <c r="F165" s="46"/>
      <c r="G165" s="55">
        <f t="shared" si="15"/>
        <v>34</v>
      </c>
      <c r="H165" s="56">
        <v>44065</v>
      </c>
      <c r="I165" s="41"/>
      <c r="J165" s="57"/>
      <c r="K165" s="57">
        <f t="shared" si="16"/>
        <v>328.76712328767121</v>
      </c>
      <c r="L165" s="58">
        <f t="shared" si="17"/>
        <v>184109.58904109587</v>
      </c>
      <c r="M165" s="57"/>
      <c r="N165" s="41"/>
      <c r="O165" s="58"/>
      <c r="P165" s="58">
        <f t="shared" si="18"/>
        <v>184109.58904109587</v>
      </c>
      <c r="Q165" s="58" t="str">
        <f t="shared" si="19"/>
        <v/>
      </c>
      <c r="R165" s="58" t="str">
        <f t="shared" si="20"/>
        <v/>
      </c>
      <c r="S165" s="46"/>
    </row>
    <row r="166" spans="1:19" x14ac:dyDescent="0.2">
      <c r="A166" s="46"/>
      <c r="B166" s="46"/>
      <c r="C166" s="46"/>
      <c r="D166" s="58"/>
      <c r="E166" s="54"/>
      <c r="F166" s="46"/>
      <c r="G166" s="55">
        <f t="shared" si="15"/>
        <v>34</v>
      </c>
      <c r="H166" s="56">
        <v>44066</v>
      </c>
      <c r="I166" s="41"/>
      <c r="J166" s="57"/>
      <c r="K166" s="57">
        <f t="shared" si="16"/>
        <v>328.76712328767121</v>
      </c>
      <c r="L166" s="58">
        <f t="shared" si="17"/>
        <v>184109.58904109587</v>
      </c>
      <c r="M166" s="57"/>
      <c r="N166" s="41"/>
      <c r="O166" s="58"/>
      <c r="P166" s="58">
        <f t="shared" ref="P166:P197" si="21">SUM(L166,N166*$D$24)</f>
        <v>184109.58904109587</v>
      </c>
      <c r="Q166" s="58" t="str">
        <f t="shared" si="19"/>
        <v/>
      </c>
      <c r="R166" s="58" t="str">
        <f t="shared" si="20"/>
        <v/>
      </c>
      <c r="S166" s="46"/>
    </row>
    <row r="167" spans="1:19" x14ac:dyDescent="0.2">
      <c r="A167" s="46"/>
      <c r="B167" s="46"/>
      <c r="C167" s="46"/>
      <c r="D167" s="58"/>
      <c r="E167" s="54"/>
      <c r="F167" s="46"/>
      <c r="G167" s="55">
        <f t="shared" si="15"/>
        <v>35</v>
      </c>
      <c r="H167" s="56">
        <v>44067</v>
      </c>
      <c r="I167" s="41"/>
      <c r="J167" s="57"/>
      <c r="K167" s="57">
        <f t="shared" si="16"/>
        <v>328.76712328767121</v>
      </c>
      <c r="L167" s="58">
        <f t="shared" si="17"/>
        <v>184109.58904109587</v>
      </c>
      <c r="M167" s="57"/>
      <c r="N167" s="41"/>
      <c r="O167" s="58"/>
      <c r="P167" s="58">
        <f t="shared" si="21"/>
        <v>184109.58904109587</v>
      </c>
      <c r="Q167" s="58">
        <f t="shared" si="19"/>
        <v>1288767.1232876712</v>
      </c>
      <c r="R167" s="58">
        <f t="shared" si="20"/>
        <v>1288767.1232876712</v>
      </c>
      <c r="S167" s="46"/>
    </row>
    <row r="168" spans="1:19" x14ac:dyDescent="0.2">
      <c r="A168" s="46"/>
      <c r="B168" s="46"/>
      <c r="C168" s="46"/>
      <c r="D168" s="58"/>
      <c r="E168" s="54"/>
      <c r="F168" s="46"/>
      <c r="G168" s="55">
        <f t="shared" si="15"/>
        <v>35</v>
      </c>
      <c r="H168" s="56">
        <v>44068</v>
      </c>
      <c r="I168" s="41"/>
      <c r="J168" s="57"/>
      <c r="K168" s="57">
        <f t="shared" si="16"/>
        <v>328.76712328767121</v>
      </c>
      <c r="L168" s="58">
        <f t="shared" si="17"/>
        <v>184109.58904109587</v>
      </c>
      <c r="M168" s="57"/>
      <c r="N168" s="41"/>
      <c r="O168" s="58"/>
      <c r="P168" s="58">
        <f t="shared" si="21"/>
        <v>184109.58904109587</v>
      </c>
      <c r="Q168" s="58" t="str">
        <f t="shared" si="19"/>
        <v/>
      </c>
      <c r="R168" s="58" t="str">
        <f t="shared" si="20"/>
        <v/>
      </c>
      <c r="S168" s="46"/>
    </row>
    <row r="169" spans="1:19" x14ac:dyDescent="0.2">
      <c r="A169" s="46"/>
      <c r="B169" s="46"/>
      <c r="C169" s="46"/>
      <c r="D169" s="58"/>
      <c r="E169" s="54"/>
      <c r="F169" s="46"/>
      <c r="G169" s="55">
        <f t="shared" si="15"/>
        <v>35</v>
      </c>
      <c r="H169" s="56">
        <v>44069</v>
      </c>
      <c r="I169" s="41"/>
      <c r="J169" s="57"/>
      <c r="K169" s="57">
        <f t="shared" si="16"/>
        <v>328.76712328767121</v>
      </c>
      <c r="L169" s="58">
        <f t="shared" si="17"/>
        <v>184109.58904109587</v>
      </c>
      <c r="M169" s="57"/>
      <c r="N169" s="41"/>
      <c r="O169" s="58"/>
      <c r="P169" s="58">
        <f t="shared" si="21"/>
        <v>184109.58904109587</v>
      </c>
      <c r="Q169" s="58" t="str">
        <f t="shared" si="19"/>
        <v/>
      </c>
      <c r="R169" s="58" t="str">
        <f t="shared" si="20"/>
        <v/>
      </c>
      <c r="S169" s="46"/>
    </row>
    <row r="170" spans="1:19" x14ac:dyDescent="0.2">
      <c r="A170" s="46"/>
      <c r="B170" s="46"/>
      <c r="C170" s="46"/>
      <c r="D170" s="58"/>
      <c r="E170" s="54"/>
      <c r="F170" s="46"/>
      <c r="G170" s="55">
        <f t="shared" si="15"/>
        <v>35</v>
      </c>
      <c r="H170" s="56">
        <v>44070</v>
      </c>
      <c r="I170" s="41"/>
      <c r="J170" s="57"/>
      <c r="K170" s="57">
        <f t="shared" si="16"/>
        <v>328.76712328767121</v>
      </c>
      <c r="L170" s="58">
        <f t="shared" si="17"/>
        <v>184109.58904109587</v>
      </c>
      <c r="M170" s="57"/>
      <c r="N170" s="41"/>
      <c r="O170" s="58"/>
      <c r="P170" s="58">
        <f t="shared" si="21"/>
        <v>184109.58904109587</v>
      </c>
      <c r="Q170" s="58" t="str">
        <f t="shared" si="19"/>
        <v/>
      </c>
      <c r="R170" s="58" t="str">
        <f t="shared" si="20"/>
        <v/>
      </c>
      <c r="S170" s="46"/>
    </row>
    <row r="171" spans="1:19" x14ac:dyDescent="0.2">
      <c r="A171" s="46"/>
      <c r="B171" s="46"/>
      <c r="C171" s="46"/>
      <c r="D171" s="58"/>
      <c r="E171" s="54"/>
      <c r="F171" s="46"/>
      <c r="G171" s="55">
        <f t="shared" si="15"/>
        <v>35</v>
      </c>
      <c r="H171" s="56">
        <v>44071</v>
      </c>
      <c r="I171" s="41"/>
      <c r="J171" s="57"/>
      <c r="K171" s="57">
        <f t="shared" si="16"/>
        <v>328.76712328767121</v>
      </c>
      <c r="L171" s="58">
        <f t="shared" si="17"/>
        <v>184109.58904109587</v>
      </c>
      <c r="M171" s="57"/>
      <c r="N171" s="41"/>
      <c r="O171" s="58"/>
      <c r="P171" s="58">
        <f t="shared" si="21"/>
        <v>184109.58904109587</v>
      </c>
      <c r="Q171" s="58" t="str">
        <f t="shared" si="19"/>
        <v/>
      </c>
      <c r="R171" s="58" t="str">
        <f t="shared" si="20"/>
        <v/>
      </c>
      <c r="S171" s="46"/>
    </row>
    <row r="172" spans="1:19" x14ac:dyDescent="0.2">
      <c r="A172" s="46"/>
      <c r="B172" s="46"/>
      <c r="C172" s="46"/>
      <c r="D172" s="58"/>
      <c r="E172" s="54"/>
      <c r="F172" s="46"/>
      <c r="G172" s="55">
        <f t="shared" si="15"/>
        <v>35</v>
      </c>
      <c r="H172" s="56">
        <v>44072</v>
      </c>
      <c r="I172" s="41"/>
      <c r="J172" s="57"/>
      <c r="K172" s="57">
        <f t="shared" si="16"/>
        <v>328.76712328767121</v>
      </c>
      <c r="L172" s="58">
        <f t="shared" si="17"/>
        <v>184109.58904109587</v>
      </c>
      <c r="M172" s="57"/>
      <c r="N172" s="41"/>
      <c r="O172" s="58"/>
      <c r="P172" s="58">
        <f t="shared" si="21"/>
        <v>184109.58904109587</v>
      </c>
      <c r="Q172" s="58" t="str">
        <f t="shared" si="19"/>
        <v/>
      </c>
      <c r="R172" s="58" t="str">
        <f t="shared" si="20"/>
        <v/>
      </c>
      <c r="S172" s="46"/>
    </row>
    <row r="173" spans="1:19" x14ac:dyDescent="0.2">
      <c r="A173" s="46"/>
      <c r="B173" s="46"/>
      <c r="C173" s="46"/>
      <c r="D173" s="58"/>
      <c r="E173" s="54"/>
      <c r="F173" s="46"/>
      <c r="G173" s="55">
        <f t="shared" si="15"/>
        <v>35</v>
      </c>
      <c r="H173" s="56">
        <v>44073</v>
      </c>
      <c r="I173" s="41"/>
      <c r="J173" s="57"/>
      <c r="K173" s="57">
        <f t="shared" si="16"/>
        <v>328.76712328767121</v>
      </c>
      <c r="L173" s="58">
        <f t="shared" si="17"/>
        <v>184109.58904109587</v>
      </c>
      <c r="M173" s="57"/>
      <c r="N173" s="41"/>
      <c r="O173" s="58"/>
      <c r="P173" s="58">
        <f t="shared" si="21"/>
        <v>184109.58904109587</v>
      </c>
      <c r="Q173" s="58" t="str">
        <f t="shared" si="19"/>
        <v/>
      </c>
      <c r="R173" s="58" t="str">
        <f t="shared" si="20"/>
        <v/>
      </c>
      <c r="S173" s="46"/>
    </row>
    <row r="174" spans="1:19" x14ac:dyDescent="0.2">
      <c r="A174" s="46"/>
      <c r="B174" s="46"/>
      <c r="C174" s="46"/>
      <c r="D174" s="58"/>
      <c r="E174" s="54"/>
      <c r="F174" s="46"/>
      <c r="G174" s="55">
        <f t="shared" si="15"/>
        <v>36</v>
      </c>
      <c r="H174" s="56">
        <v>44074</v>
      </c>
      <c r="I174" s="41"/>
      <c r="J174" s="57"/>
      <c r="K174" s="57">
        <f t="shared" si="16"/>
        <v>328.76712328767121</v>
      </c>
      <c r="L174" s="58">
        <f t="shared" si="17"/>
        <v>184109.58904109587</v>
      </c>
      <c r="M174" s="57"/>
      <c r="N174" s="41"/>
      <c r="O174" s="58"/>
      <c r="P174" s="58">
        <f t="shared" si="21"/>
        <v>184109.58904109587</v>
      </c>
      <c r="Q174" s="58">
        <f t="shared" si="19"/>
        <v>1288767.1232876712</v>
      </c>
      <c r="R174" s="58">
        <f t="shared" si="20"/>
        <v>1288767.1232876712</v>
      </c>
      <c r="S174" s="46"/>
    </row>
    <row r="175" spans="1:19" x14ac:dyDescent="0.2">
      <c r="A175" s="46"/>
      <c r="B175" s="46"/>
      <c r="C175" s="46"/>
      <c r="D175" s="58"/>
      <c r="E175" s="54"/>
      <c r="F175" s="46"/>
      <c r="G175" s="55">
        <f t="shared" si="15"/>
        <v>36</v>
      </c>
      <c r="H175" s="56">
        <v>44075</v>
      </c>
      <c r="I175" s="41"/>
      <c r="J175" s="57"/>
      <c r="K175" s="57">
        <f t="shared" si="16"/>
        <v>328.76712328767121</v>
      </c>
      <c r="L175" s="58">
        <f t="shared" si="17"/>
        <v>184109.58904109587</v>
      </c>
      <c r="M175" s="57"/>
      <c r="N175" s="41"/>
      <c r="O175" s="58"/>
      <c r="P175" s="58">
        <f t="shared" si="21"/>
        <v>184109.58904109587</v>
      </c>
      <c r="Q175" s="58" t="str">
        <f t="shared" si="19"/>
        <v/>
      </c>
      <c r="R175" s="58" t="str">
        <f t="shared" si="20"/>
        <v/>
      </c>
      <c r="S175" s="46"/>
    </row>
    <row r="176" spans="1:19" x14ac:dyDescent="0.2">
      <c r="A176" s="46"/>
      <c r="B176" s="46"/>
      <c r="C176" s="46"/>
      <c r="D176" s="58"/>
      <c r="E176" s="54"/>
      <c r="F176" s="46"/>
      <c r="G176" s="55">
        <f t="shared" si="15"/>
        <v>36</v>
      </c>
      <c r="H176" s="56">
        <v>44076</v>
      </c>
      <c r="I176" s="41"/>
      <c r="J176" s="57"/>
      <c r="K176" s="57">
        <f t="shared" si="16"/>
        <v>328.76712328767121</v>
      </c>
      <c r="L176" s="58">
        <f t="shared" si="17"/>
        <v>184109.58904109587</v>
      </c>
      <c r="M176" s="57"/>
      <c r="N176" s="41"/>
      <c r="O176" s="58"/>
      <c r="P176" s="58">
        <f t="shared" si="21"/>
        <v>184109.58904109587</v>
      </c>
      <c r="Q176" s="58" t="str">
        <f t="shared" si="19"/>
        <v/>
      </c>
      <c r="R176" s="58" t="str">
        <f t="shared" si="20"/>
        <v/>
      </c>
      <c r="S176" s="46"/>
    </row>
    <row r="177" spans="1:19" x14ac:dyDescent="0.2">
      <c r="A177" s="46"/>
      <c r="B177" s="46"/>
      <c r="C177" s="46"/>
      <c r="D177" s="58"/>
      <c r="E177" s="54"/>
      <c r="F177" s="46"/>
      <c r="G177" s="55">
        <f t="shared" si="15"/>
        <v>36</v>
      </c>
      <c r="H177" s="56">
        <v>44077</v>
      </c>
      <c r="I177" s="41"/>
      <c r="J177" s="57"/>
      <c r="K177" s="57">
        <f t="shared" si="16"/>
        <v>328.76712328767121</v>
      </c>
      <c r="L177" s="58">
        <f t="shared" si="17"/>
        <v>184109.58904109587</v>
      </c>
      <c r="M177" s="57"/>
      <c r="N177" s="41"/>
      <c r="O177" s="58"/>
      <c r="P177" s="58">
        <f t="shared" si="21"/>
        <v>184109.58904109587</v>
      </c>
      <c r="Q177" s="58" t="str">
        <f t="shared" si="19"/>
        <v/>
      </c>
      <c r="R177" s="58" t="str">
        <f t="shared" si="20"/>
        <v/>
      </c>
      <c r="S177" s="46"/>
    </row>
    <row r="178" spans="1:19" x14ac:dyDescent="0.2">
      <c r="A178" s="46"/>
      <c r="B178" s="46"/>
      <c r="C178" s="46"/>
      <c r="D178" s="58"/>
      <c r="E178" s="54"/>
      <c r="F178" s="46"/>
      <c r="G178" s="55">
        <f t="shared" si="15"/>
        <v>36</v>
      </c>
      <c r="H178" s="56">
        <v>44078</v>
      </c>
      <c r="I178" s="41"/>
      <c r="J178" s="57"/>
      <c r="K178" s="57">
        <f t="shared" si="16"/>
        <v>328.76712328767121</v>
      </c>
      <c r="L178" s="58">
        <f t="shared" si="17"/>
        <v>184109.58904109587</v>
      </c>
      <c r="M178" s="57"/>
      <c r="N178" s="41"/>
      <c r="O178" s="58"/>
      <c r="P178" s="58">
        <f t="shared" si="21"/>
        <v>184109.58904109587</v>
      </c>
      <c r="Q178" s="58" t="str">
        <f t="shared" si="19"/>
        <v/>
      </c>
      <c r="R178" s="58" t="str">
        <f t="shared" si="20"/>
        <v/>
      </c>
      <c r="S178" s="46"/>
    </row>
    <row r="179" spans="1:19" x14ac:dyDescent="0.2">
      <c r="A179" s="46"/>
      <c r="B179" s="46"/>
      <c r="C179" s="46"/>
      <c r="D179" s="58"/>
      <c r="E179" s="54"/>
      <c r="F179" s="46"/>
      <c r="G179" s="55">
        <f t="shared" si="15"/>
        <v>36</v>
      </c>
      <c r="H179" s="56">
        <v>44079</v>
      </c>
      <c r="I179" s="41"/>
      <c r="J179" s="57"/>
      <c r="K179" s="57">
        <f t="shared" si="16"/>
        <v>328.76712328767121</v>
      </c>
      <c r="L179" s="58">
        <f t="shared" si="17"/>
        <v>184109.58904109587</v>
      </c>
      <c r="M179" s="57"/>
      <c r="N179" s="41"/>
      <c r="O179" s="58"/>
      <c r="P179" s="58">
        <f t="shared" si="21"/>
        <v>184109.58904109587</v>
      </c>
      <c r="Q179" s="58" t="str">
        <f t="shared" si="19"/>
        <v/>
      </c>
      <c r="R179" s="58" t="str">
        <f t="shared" si="20"/>
        <v/>
      </c>
      <c r="S179" s="46"/>
    </row>
    <row r="180" spans="1:19" x14ac:dyDescent="0.2">
      <c r="A180" s="46"/>
      <c r="B180" s="46"/>
      <c r="C180" s="46"/>
      <c r="D180" s="58"/>
      <c r="E180" s="54"/>
      <c r="F180" s="46"/>
      <c r="G180" s="55">
        <f t="shared" si="15"/>
        <v>36</v>
      </c>
      <c r="H180" s="56">
        <v>44080</v>
      </c>
      <c r="I180" s="41"/>
      <c r="J180" s="57"/>
      <c r="K180" s="57">
        <f t="shared" si="16"/>
        <v>328.76712328767121</v>
      </c>
      <c r="L180" s="58">
        <f t="shared" si="17"/>
        <v>184109.58904109587</v>
      </c>
      <c r="M180" s="57"/>
      <c r="N180" s="41"/>
      <c r="O180" s="58"/>
      <c r="P180" s="58">
        <f t="shared" si="21"/>
        <v>184109.58904109587</v>
      </c>
      <c r="Q180" s="58" t="str">
        <f t="shared" si="19"/>
        <v/>
      </c>
      <c r="R180" s="58" t="str">
        <f t="shared" si="20"/>
        <v/>
      </c>
      <c r="S180" s="46"/>
    </row>
    <row r="181" spans="1:19" x14ac:dyDescent="0.2">
      <c r="A181" s="46"/>
      <c r="B181" s="46"/>
      <c r="C181" s="46"/>
      <c r="D181" s="58"/>
      <c r="E181" s="54"/>
      <c r="F181" s="46"/>
      <c r="G181" s="55">
        <f t="shared" si="15"/>
        <v>37</v>
      </c>
      <c r="H181" s="56">
        <v>44081</v>
      </c>
      <c r="I181" s="41"/>
      <c r="J181" s="57"/>
      <c r="K181" s="57">
        <f t="shared" si="16"/>
        <v>328.76712328767121</v>
      </c>
      <c r="L181" s="58">
        <f t="shared" si="17"/>
        <v>184109.58904109587</v>
      </c>
      <c r="M181" s="57"/>
      <c r="N181" s="41"/>
      <c r="O181" s="58"/>
      <c r="P181" s="58">
        <f t="shared" si="21"/>
        <v>184109.58904109587</v>
      </c>
      <c r="Q181" s="58">
        <f t="shared" si="19"/>
        <v>1288767.1232876712</v>
      </c>
      <c r="R181" s="58">
        <f t="shared" si="20"/>
        <v>1288767.1232876712</v>
      </c>
      <c r="S181" s="46"/>
    </row>
    <row r="182" spans="1:19" x14ac:dyDescent="0.2">
      <c r="A182" s="46"/>
      <c r="B182" s="46"/>
      <c r="C182" s="46"/>
      <c r="D182" s="58"/>
      <c r="E182" s="54"/>
      <c r="F182" s="46"/>
      <c r="G182" s="55">
        <f t="shared" si="15"/>
        <v>37</v>
      </c>
      <c r="H182" s="56">
        <v>44082</v>
      </c>
      <c r="I182" s="41"/>
      <c r="J182" s="57"/>
      <c r="K182" s="57">
        <f t="shared" si="16"/>
        <v>328.76712328767121</v>
      </c>
      <c r="L182" s="58">
        <f t="shared" si="17"/>
        <v>184109.58904109587</v>
      </c>
      <c r="M182" s="57"/>
      <c r="N182" s="41"/>
      <c r="O182" s="58"/>
      <c r="P182" s="58">
        <f t="shared" si="21"/>
        <v>184109.58904109587</v>
      </c>
      <c r="Q182" s="58" t="str">
        <f t="shared" si="19"/>
        <v/>
      </c>
      <c r="R182" s="58" t="str">
        <f t="shared" si="20"/>
        <v/>
      </c>
      <c r="S182" s="46"/>
    </row>
    <row r="183" spans="1:19" x14ac:dyDescent="0.2">
      <c r="A183" s="46"/>
      <c r="B183" s="46"/>
      <c r="C183" s="46"/>
      <c r="D183" s="58"/>
      <c r="E183" s="54"/>
      <c r="F183" s="46"/>
      <c r="G183" s="55">
        <f t="shared" si="15"/>
        <v>37</v>
      </c>
      <c r="H183" s="56">
        <v>44083</v>
      </c>
      <c r="I183" s="41"/>
      <c r="J183" s="57"/>
      <c r="K183" s="57">
        <f t="shared" si="16"/>
        <v>328.76712328767121</v>
      </c>
      <c r="L183" s="58">
        <f t="shared" si="17"/>
        <v>184109.58904109587</v>
      </c>
      <c r="M183" s="57"/>
      <c r="N183" s="41"/>
      <c r="O183" s="58"/>
      <c r="P183" s="58">
        <f t="shared" si="21"/>
        <v>184109.58904109587</v>
      </c>
      <c r="Q183" s="58" t="str">
        <f t="shared" si="19"/>
        <v/>
      </c>
      <c r="R183" s="58" t="str">
        <f t="shared" si="20"/>
        <v/>
      </c>
      <c r="S183" s="46"/>
    </row>
    <row r="184" spans="1:19" x14ac:dyDescent="0.2">
      <c r="A184" s="46"/>
      <c r="B184" s="46"/>
      <c r="C184" s="46"/>
      <c r="D184" s="58"/>
      <c r="E184" s="54"/>
      <c r="F184" s="46"/>
      <c r="G184" s="55">
        <f t="shared" si="15"/>
        <v>37</v>
      </c>
      <c r="H184" s="56">
        <v>44084</v>
      </c>
      <c r="I184" s="41"/>
      <c r="J184" s="57"/>
      <c r="K184" s="57">
        <f t="shared" si="16"/>
        <v>328.76712328767121</v>
      </c>
      <c r="L184" s="58">
        <f t="shared" si="17"/>
        <v>184109.58904109587</v>
      </c>
      <c r="M184" s="57"/>
      <c r="N184" s="41"/>
      <c r="O184" s="58"/>
      <c r="P184" s="58">
        <f t="shared" si="21"/>
        <v>184109.58904109587</v>
      </c>
      <c r="Q184" s="58" t="str">
        <f t="shared" si="19"/>
        <v/>
      </c>
      <c r="R184" s="58" t="str">
        <f t="shared" si="20"/>
        <v/>
      </c>
      <c r="S184" s="46"/>
    </row>
    <row r="185" spans="1:19" x14ac:dyDescent="0.2">
      <c r="A185" s="46"/>
      <c r="B185" s="46"/>
      <c r="C185" s="46"/>
      <c r="D185" s="58"/>
      <c r="E185" s="54"/>
      <c r="F185" s="46"/>
      <c r="G185" s="55">
        <f t="shared" si="15"/>
        <v>37</v>
      </c>
      <c r="H185" s="56">
        <v>44085</v>
      </c>
      <c r="I185" s="41"/>
      <c r="J185" s="57"/>
      <c r="K185" s="57">
        <f t="shared" si="16"/>
        <v>328.76712328767121</v>
      </c>
      <c r="L185" s="58">
        <f t="shared" si="17"/>
        <v>184109.58904109587</v>
      </c>
      <c r="M185" s="57"/>
      <c r="N185" s="41"/>
      <c r="O185" s="58"/>
      <c r="P185" s="58">
        <f t="shared" si="21"/>
        <v>184109.58904109587</v>
      </c>
      <c r="Q185" s="58" t="str">
        <f t="shared" si="19"/>
        <v/>
      </c>
      <c r="R185" s="58" t="str">
        <f t="shared" si="20"/>
        <v/>
      </c>
      <c r="S185" s="46"/>
    </row>
    <row r="186" spans="1:19" x14ac:dyDescent="0.2">
      <c r="A186" s="46"/>
      <c r="B186" s="46"/>
      <c r="C186" s="46"/>
      <c r="D186" s="58"/>
      <c r="E186" s="54"/>
      <c r="F186" s="46"/>
      <c r="G186" s="55">
        <f t="shared" si="15"/>
        <v>37</v>
      </c>
      <c r="H186" s="56">
        <v>44086</v>
      </c>
      <c r="I186" s="41"/>
      <c r="J186" s="57"/>
      <c r="K186" s="57">
        <f t="shared" si="16"/>
        <v>328.76712328767121</v>
      </c>
      <c r="L186" s="58">
        <f t="shared" si="17"/>
        <v>184109.58904109587</v>
      </c>
      <c r="M186" s="57"/>
      <c r="N186" s="41"/>
      <c r="O186" s="58"/>
      <c r="P186" s="58">
        <f t="shared" si="21"/>
        <v>184109.58904109587</v>
      </c>
      <c r="Q186" s="58" t="str">
        <f t="shared" si="19"/>
        <v/>
      </c>
      <c r="R186" s="58" t="str">
        <f t="shared" si="20"/>
        <v/>
      </c>
      <c r="S186" s="46"/>
    </row>
    <row r="187" spans="1:19" x14ac:dyDescent="0.2">
      <c r="A187" s="46"/>
      <c r="B187" s="46"/>
      <c r="C187" s="46"/>
      <c r="D187" s="58"/>
      <c r="E187" s="54"/>
      <c r="F187" s="46"/>
      <c r="G187" s="55">
        <f t="shared" si="15"/>
        <v>37</v>
      </c>
      <c r="H187" s="56">
        <v>44087</v>
      </c>
      <c r="I187" s="41"/>
      <c r="J187" s="57"/>
      <c r="K187" s="57">
        <f t="shared" si="16"/>
        <v>328.76712328767121</v>
      </c>
      <c r="L187" s="58">
        <f t="shared" si="17"/>
        <v>184109.58904109587</v>
      </c>
      <c r="M187" s="57"/>
      <c r="N187" s="41"/>
      <c r="O187" s="58"/>
      <c r="P187" s="58">
        <f t="shared" si="21"/>
        <v>184109.58904109587</v>
      </c>
      <c r="Q187" s="58" t="str">
        <f t="shared" si="19"/>
        <v/>
      </c>
      <c r="R187" s="58" t="str">
        <f t="shared" si="20"/>
        <v/>
      </c>
      <c r="S187" s="46"/>
    </row>
    <row r="188" spans="1:19" x14ac:dyDescent="0.2">
      <c r="A188" s="46"/>
      <c r="B188" s="46"/>
      <c r="C188" s="46"/>
      <c r="D188" s="58"/>
      <c r="E188" s="54"/>
      <c r="F188" s="46"/>
      <c r="G188" s="55">
        <f t="shared" si="15"/>
        <v>38</v>
      </c>
      <c r="H188" s="56">
        <v>44088</v>
      </c>
      <c r="I188" s="41"/>
      <c r="J188" s="57"/>
      <c r="K188" s="57">
        <f t="shared" si="16"/>
        <v>328.76712328767121</v>
      </c>
      <c r="L188" s="58">
        <f t="shared" si="17"/>
        <v>184109.58904109587</v>
      </c>
      <c r="M188" s="57"/>
      <c r="N188" s="41"/>
      <c r="O188" s="58"/>
      <c r="P188" s="58">
        <f t="shared" si="21"/>
        <v>184109.58904109587</v>
      </c>
      <c r="Q188" s="58">
        <f t="shared" si="19"/>
        <v>1288767.1232876712</v>
      </c>
      <c r="R188" s="58">
        <f t="shared" si="20"/>
        <v>1288767.1232876712</v>
      </c>
      <c r="S188" s="46"/>
    </row>
    <row r="189" spans="1:19" x14ac:dyDescent="0.2">
      <c r="A189" s="46"/>
      <c r="B189" s="46"/>
      <c r="C189" s="46"/>
      <c r="D189" s="58"/>
      <c r="E189" s="54"/>
      <c r="F189" s="46"/>
      <c r="G189" s="55">
        <f t="shared" si="15"/>
        <v>38</v>
      </c>
      <c r="H189" s="56">
        <v>44089</v>
      </c>
      <c r="I189" s="41"/>
      <c r="J189" s="57"/>
      <c r="K189" s="57">
        <f t="shared" si="16"/>
        <v>328.76712328767121</v>
      </c>
      <c r="L189" s="58">
        <f t="shared" si="17"/>
        <v>184109.58904109587</v>
      </c>
      <c r="M189" s="57"/>
      <c r="N189" s="41"/>
      <c r="O189" s="58"/>
      <c r="P189" s="58">
        <f t="shared" si="21"/>
        <v>184109.58904109587</v>
      </c>
      <c r="Q189" s="58" t="str">
        <f t="shared" si="19"/>
        <v/>
      </c>
      <c r="R189" s="58" t="str">
        <f t="shared" si="20"/>
        <v/>
      </c>
      <c r="S189" s="46"/>
    </row>
    <row r="190" spans="1:19" x14ac:dyDescent="0.2">
      <c r="A190" s="46"/>
      <c r="B190" s="46"/>
      <c r="C190" s="46"/>
      <c r="D190" s="58"/>
      <c r="E190" s="54"/>
      <c r="F190" s="46"/>
      <c r="G190" s="55">
        <f t="shared" si="15"/>
        <v>38</v>
      </c>
      <c r="H190" s="56">
        <v>44090</v>
      </c>
      <c r="I190" s="41"/>
      <c r="J190" s="57"/>
      <c r="K190" s="57">
        <f t="shared" si="16"/>
        <v>328.76712328767121</v>
      </c>
      <c r="L190" s="58">
        <f t="shared" si="17"/>
        <v>184109.58904109587</v>
      </c>
      <c r="M190" s="57"/>
      <c r="N190" s="41"/>
      <c r="O190" s="58"/>
      <c r="P190" s="58">
        <f t="shared" si="21"/>
        <v>184109.58904109587</v>
      </c>
      <c r="Q190" s="58" t="str">
        <f t="shared" si="19"/>
        <v/>
      </c>
      <c r="R190" s="58" t="str">
        <f t="shared" si="20"/>
        <v/>
      </c>
      <c r="S190" s="46"/>
    </row>
    <row r="191" spans="1:19" x14ac:dyDescent="0.2">
      <c r="A191" s="46"/>
      <c r="B191" s="46"/>
      <c r="C191" s="46"/>
      <c r="D191" s="58"/>
      <c r="E191" s="54"/>
      <c r="F191" s="46"/>
      <c r="G191" s="55">
        <f t="shared" si="15"/>
        <v>38</v>
      </c>
      <c r="H191" s="56">
        <v>44091</v>
      </c>
      <c r="I191" s="41"/>
      <c r="J191" s="57"/>
      <c r="K191" s="57">
        <f t="shared" si="16"/>
        <v>328.76712328767121</v>
      </c>
      <c r="L191" s="58">
        <f t="shared" si="17"/>
        <v>184109.58904109587</v>
      </c>
      <c r="M191" s="57"/>
      <c r="N191" s="41"/>
      <c r="O191" s="58"/>
      <c r="P191" s="58">
        <f t="shared" si="21"/>
        <v>184109.58904109587</v>
      </c>
      <c r="Q191" s="58" t="str">
        <f t="shared" si="19"/>
        <v/>
      </c>
      <c r="R191" s="58" t="str">
        <f t="shared" si="20"/>
        <v/>
      </c>
      <c r="S191" s="46"/>
    </row>
    <row r="192" spans="1:19" x14ac:dyDescent="0.2">
      <c r="A192" s="46"/>
      <c r="B192" s="46"/>
      <c r="C192" s="46"/>
      <c r="D192" s="58"/>
      <c r="E192" s="54"/>
      <c r="F192" s="46"/>
      <c r="G192" s="55">
        <f t="shared" si="15"/>
        <v>38</v>
      </c>
      <c r="H192" s="56">
        <v>44092</v>
      </c>
      <c r="I192" s="41"/>
      <c r="J192" s="57"/>
      <c r="K192" s="57">
        <f t="shared" si="16"/>
        <v>328.76712328767121</v>
      </c>
      <c r="L192" s="58">
        <f t="shared" si="17"/>
        <v>184109.58904109587</v>
      </c>
      <c r="M192" s="57"/>
      <c r="N192" s="41"/>
      <c r="O192" s="58"/>
      <c r="P192" s="58">
        <f t="shared" si="21"/>
        <v>184109.58904109587</v>
      </c>
      <c r="Q192" s="58" t="str">
        <f t="shared" si="19"/>
        <v/>
      </c>
      <c r="R192" s="58" t="str">
        <f t="shared" si="20"/>
        <v/>
      </c>
      <c r="S192" s="46"/>
    </row>
    <row r="193" spans="1:19" x14ac:dyDescent="0.2">
      <c r="A193" s="46"/>
      <c r="B193" s="46"/>
      <c r="C193" s="46"/>
      <c r="D193" s="58"/>
      <c r="E193" s="54"/>
      <c r="F193" s="46"/>
      <c r="G193" s="55">
        <f t="shared" ref="G193:G256" si="22">WEEKNUM(H193-1)</f>
        <v>38</v>
      </c>
      <c r="H193" s="56">
        <v>44093</v>
      </c>
      <c r="I193" s="41"/>
      <c r="J193" s="57"/>
      <c r="K193" s="57">
        <f t="shared" si="16"/>
        <v>328.76712328767121</v>
      </c>
      <c r="L193" s="58">
        <f t="shared" si="17"/>
        <v>184109.58904109587</v>
      </c>
      <c r="M193" s="57"/>
      <c r="N193" s="41"/>
      <c r="O193" s="58"/>
      <c r="P193" s="58">
        <f t="shared" si="21"/>
        <v>184109.58904109587</v>
      </c>
      <c r="Q193" s="58" t="str">
        <f t="shared" si="19"/>
        <v/>
      </c>
      <c r="R193" s="58" t="str">
        <f t="shared" si="20"/>
        <v/>
      </c>
      <c r="S193" s="46"/>
    </row>
    <row r="194" spans="1:19" x14ac:dyDescent="0.2">
      <c r="A194" s="46"/>
      <c r="B194" s="46"/>
      <c r="C194" s="46"/>
      <c r="D194" s="58"/>
      <c r="E194" s="54"/>
      <c r="F194" s="46"/>
      <c r="G194" s="55">
        <f t="shared" si="22"/>
        <v>38</v>
      </c>
      <c r="H194" s="56">
        <v>44094</v>
      </c>
      <c r="I194" s="41"/>
      <c r="J194" s="57"/>
      <c r="K194" s="57">
        <f t="shared" si="16"/>
        <v>328.76712328767121</v>
      </c>
      <c r="L194" s="58">
        <f t="shared" si="17"/>
        <v>184109.58904109587</v>
      </c>
      <c r="M194" s="57"/>
      <c r="N194" s="41"/>
      <c r="O194" s="58"/>
      <c r="P194" s="58">
        <f t="shared" si="21"/>
        <v>184109.58904109587</v>
      </c>
      <c r="Q194" s="58" t="str">
        <f t="shared" si="19"/>
        <v/>
      </c>
      <c r="R194" s="58" t="str">
        <f t="shared" si="20"/>
        <v/>
      </c>
      <c r="S194" s="46"/>
    </row>
    <row r="195" spans="1:19" x14ac:dyDescent="0.2">
      <c r="A195" s="46"/>
      <c r="B195" s="46"/>
      <c r="C195" s="46"/>
      <c r="D195" s="58"/>
      <c r="E195" s="54"/>
      <c r="F195" s="46"/>
      <c r="G195" s="55">
        <f t="shared" si="22"/>
        <v>39</v>
      </c>
      <c r="H195" s="56">
        <v>44095</v>
      </c>
      <c r="I195" s="41"/>
      <c r="J195" s="57"/>
      <c r="K195" s="57">
        <f t="shared" si="16"/>
        <v>328.76712328767121</v>
      </c>
      <c r="L195" s="58">
        <f t="shared" si="17"/>
        <v>184109.58904109587</v>
      </c>
      <c r="M195" s="57"/>
      <c r="N195" s="41"/>
      <c r="O195" s="58"/>
      <c r="P195" s="58">
        <f t="shared" si="21"/>
        <v>184109.58904109587</v>
      </c>
      <c r="Q195" s="58">
        <f t="shared" si="19"/>
        <v>1288767.1232876712</v>
      </c>
      <c r="R195" s="58">
        <f t="shared" si="20"/>
        <v>1288767.1232876712</v>
      </c>
      <c r="S195" s="46"/>
    </row>
    <row r="196" spans="1:19" x14ac:dyDescent="0.2">
      <c r="A196" s="46"/>
      <c r="B196" s="46"/>
      <c r="C196" s="46"/>
      <c r="D196" s="58"/>
      <c r="E196" s="54"/>
      <c r="F196" s="46"/>
      <c r="G196" s="55">
        <f t="shared" si="22"/>
        <v>39</v>
      </c>
      <c r="H196" s="56">
        <v>44096</v>
      </c>
      <c r="I196" s="41"/>
      <c r="J196" s="57"/>
      <c r="K196" s="57">
        <f t="shared" si="16"/>
        <v>328.76712328767121</v>
      </c>
      <c r="L196" s="58">
        <f t="shared" si="17"/>
        <v>184109.58904109587</v>
      </c>
      <c r="M196" s="57"/>
      <c r="N196" s="41"/>
      <c r="O196" s="58"/>
      <c r="P196" s="58">
        <f t="shared" si="21"/>
        <v>184109.58904109587</v>
      </c>
      <c r="Q196" s="58" t="str">
        <f t="shared" si="19"/>
        <v/>
      </c>
      <c r="R196" s="58" t="str">
        <f t="shared" si="20"/>
        <v/>
      </c>
      <c r="S196" s="46"/>
    </row>
    <row r="197" spans="1:19" x14ac:dyDescent="0.2">
      <c r="A197" s="46"/>
      <c r="B197" s="46"/>
      <c r="C197" s="46"/>
      <c r="D197" s="58"/>
      <c r="E197" s="54"/>
      <c r="F197" s="46"/>
      <c r="G197" s="55">
        <f t="shared" si="22"/>
        <v>39</v>
      </c>
      <c r="H197" s="56">
        <v>44097</v>
      </c>
      <c r="I197" s="41"/>
      <c r="J197" s="57"/>
      <c r="K197" s="57">
        <f t="shared" si="16"/>
        <v>328.76712328767121</v>
      </c>
      <c r="L197" s="58">
        <f t="shared" si="17"/>
        <v>184109.58904109587</v>
      </c>
      <c r="M197" s="57"/>
      <c r="N197" s="41"/>
      <c r="O197" s="58"/>
      <c r="P197" s="58">
        <f t="shared" si="21"/>
        <v>184109.58904109587</v>
      </c>
      <c r="Q197" s="58" t="str">
        <f t="shared" si="19"/>
        <v/>
      </c>
      <c r="R197" s="58" t="str">
        <f t="shared" si="20"/>
        <v/>
      </c>
      <c r="S197" s="46"/>
    </row>
    <row r="198" spans="1:19" x14ac:dyDescent="0.2">
      <c r="A198" s="46"/>
      <c r="B198" s="46"/>
      <c r="C198" s="46"/>
      <c r="D198" s="58"/>
      <c r="E198" s="54"/>
      <c r="F198" s="46"/>
      <c r="G198" s="55">
        <f t="shared" si="22"/>
        <v>39</v>
      </c>
      <c r="H198" s="56">
        <v>44098</v>
      </c>
      <c r="I198" s="41"/>
      <c r="J198" s="57"/>
      <c r="K198" s="57">
        <f t="shared" ref="K198:K261" si="23">$D$10-I198</f>
        <v>328.76712328767121</v>
      </c>
      <c r="L198" s="58">
        <f t="shared" ref="L198:L261" si="24">IF(K198&gt;0,K198*$D$19,0)</f>
        <v>184109.58904109587</v>
      </c>
      <c r="M198" s="57"/>
      <c r="N198" s="41"/>
      <c r="O198" s="58"/>
      <c r="P198" s="58">
        <f t="shared" ref="P198:P204" si="25">SUM(L198,N198*$D$24)</f>
        <v>184109.58904109587</v>
      </c>
      <c r="Q198" s="58" t="str">
        <f t="shared" si="19"/>
        <v/>
      </c>
      <c r="R198" s="58" t="str">
        <f t="shared" si="20"/>
        <v/>
      </c>
      <c r="S198" s="46"/>
    </row>
    <row r="199" spans="1:19" x14ac:dyDescent="0.2">
      <c r="A199" s="46"/>
      <c r="B199" s="46"/>
      <c r="C199" s="46"/>
      <c r="D199" s="58"/>
      <c r="E199" s="54"/>
      <c r="F199" s="46"/>
      <c r="G199" s="55">
        <f t="shared" si="22"/>
        <v>39</v>
      </c>
      <c r="H199" s="56">
        <v>44099</v>
      </c>
      <c r="I199" s="41"/>
      <c r="J199" s="57"/>
      <c r="K199" s="57">
        <f t="shared" si="23"/>
        <v>328.76712328767121</v>
      </c>
      <c r="L199" s="58">
        <f t="shared" si="24"/>
        <v>184109.58904109587</v>
      </c>
      <c r="M199" s="57"/>
      <c r="N199" s="41"/>
      <c r="O199" s="58"/>
      <c r="P199" s="58">
        <f t="shared" si="25"/>
        <v>184109.58904109587</v>
      </c>
      <c r="Q199" s="58" t="str">
        <f t="shared" si="19"/>
        <v/>
      </c>
      <c r="R199" s="58" t="str">
        <f t="shared" si="20"/>
        <v/>
      </c>
      <c r="S199" s="46"/>
    </row>
    <row r="200" spans="1:19" x14ac:dyDescent="0.2">
      <c r="A200" s="46"/>
      <c r="B200" s="46"/>
      <c r="C200" s="46"/>
      <c r="D200" s="58"/>
      <c r="E200" s="54"/>
      <c r="F200" s="46"/>
      <c r="G200" s="55">
        <f t="shared" si="22"/>
        <v>39</v>
      </c>
      <c r="H200" s="56">
        <v>44100</v>
      </c>
      <c r="I200" s="41"/>
      <c r="J200" s="57"/>
      <c r="K200" s="57">
        <f t="shared" si="23"/>
        <v>328.76712328767121</v>
      </c>
      <c r="L200" s="58">
        <f t="shared" si="24"/>
        <v>184109.58904109587</v>
      </c>
      <c r="M200" s="57"/>
      <c r="N200" s="41"/>
      <c r="O200" s="58"/>
      <c r="P200" s="58">
        <f t="shared" si="25"/>
        <v>184109.58904109587</v>
      </c>
      <c r="Q200" s="58" t="str">
        <f t="shared" si="19"/>
        <v/>
      </c>
      <c r="R200" s="58" t="str">
        <f t="shared" si="20"/>
        <v/>
      </c>
      <c r="S200" s="46"/>
    </row>
    <row r="201" spans="1:19" x14ac:dyDescent="0.2">
      <c r="A201" s="46"/>
      <c r="B201" s="46"/>
      <c r="C201" s="46"/>
      <c r="D201" s="58"/>
      <c r="E201" s="54"/>
      <c r="F201" s="46"/>
      <c r="G201" s="55">
        <f t="shared" si="22"/>
        <v>39</v>
      </c>
      <c r="H201" s="56">
        <v>44101</v>
      </c>
      <c r="I201" s="41"/>
      <c r="J201" s="57"/>
      <c r="K201" s="57">
        <f t="shared" si="23"/>
        <v>328.76712328767121</v>
      </c>
      <c r="L201" s="58">
        <f t="shared" si="24"/>
        <v>184109.58904109587</v>
      </c>
      <c r="M201" s="57"/>
      <c r="N201" s="41"/>
      <c r="O201" s="58"/>
      <c r="P201" s="58">
        <f t="shared" si="25"/>
        <v>184109.58904109587</v>
      </c>
      <c r="Q201" s="58" t="str">
        <f t="shared" si="19"/>
        <v/>
      </c>
      <c r="R201" s="58" t="str">
        <f t="shared" si="20"/>
        <v/>
      </c>
      <c r="S201" s="46"/>
    </row>
    <row r="202" spans="1:19" x14ac:dyDescent="0.2">
      <c r="A202" s="46"/>
      <c r="B202" s="46"/>
      <c r="C202" s="46"/>
      <c r="D202" s="58"/>
      <c r="E202" s="54"/>
      <c r="F202" s="46"/>
      <c r="G202" s="55">
        <f t="shared" si="22"/>
        <v>40</v>
      </c>
      <c r="H202" s="56">
        <v>44102</v>
      </c>
      <c r="I202" s="41"/>
      <c r="J202" s="57"/>
      <c r="K202" s="57">
        <f t="shared" si="23"/>
        <v>328.76712328767121</v>
      </c>
      <c r="L202" s="58">
        <f t="shared" si="24"/>
        <v>184109.58904109587</v>
      </c>
      <c r="M202" s="57"/>
      <c r="N202" s="41"/>
      <c r="O202" s="58"/>
      <c r="P202" s="58">
        <f t="shared" si="25"/>
        <v>184109.58904109587</v>
      </c>
      <c r="Q202" s="58">
        <f t="shared" si="19"/>
        <v>1288767.1232876712</v>
      </c>
      <c r="R202" s="58">
        <f t="shared" si="20"/>
        <v>1288767.1232876712</v>
      </c>
      <c r="S202" s="46"/>
    </row>
    <row r="203" spans="1:19" x14ac:dyDescent="0.2">
      <c r="A203" s="46"/>
      <c r="B203" s="46"/>
      <c r="C203" s="46"/>
      <c r="D203" s="58"/>
      <c r="E203" s="54"/>
      <c r="F203" s="46"/>
      <c r="G203" s="55">
        <f t="shared" si="22"/>
        <v>40</v>
      </c>
      <c r="H203" s="56">
        <v>44103</v>
      </c>
      <c r="I203" s="41"/>
      <c r="J203" s="57"/>
      <c r="K203" s="57">
        <f t="shared" si="23"/>
        <v>328.76712328767121</v>
      </c>
      <c r="L203" s="58">
        <f t="shared" si="24"/>
        <v>184109.58904109587</v>
      </c>
      <c r="M203" s="57"/>
      <c r="N203" s="41"/>
      <c r="O203" s="58"/>
      <c r="P203" s="58">
        <f t="shared" si="25"/>
        <v>184109.58904109587</v>
      </c>
      <c r="Q203" s="58" t="str">
        <f t="shared" si="19"/>
        <v/>
      </c>
      <c r="R203" s="58" t="str">
        <f t="shared" si="20"/>
        <v/>
      </c>
      <c r="S203" s="46"/>
    </row>
    <row r="204" spans="1:19" x14ac:dyDescent="0.2">
      <c r="A204" s="46"/>
      <c r="B204" s="46"/>
      <c r="C204" s="46"/>
      <c r="D204" s="58"/>
      <c r="E204" s="54"/>
      <c r="F204" s="46"/>
      <c r="G204" s="55">
        <f t="shared" si="22"/>
        <v>40</v>
      </c>
      <c r="H204" s="56">
        <v>44104</v>
      </c>
      <c r="I204" s="41"/>
      <c r="J204" s="57"/>
      <c r="K204" s="57">
        <f t="shared" si="23"/>
        <v>328.76712328767121</v>
      </c>
      <c r="L204" s="58">
        <f t="shared" si="24"/>
        <v>184109.58904109587</v>
      </c>
      <c r="M204" s="57"/>
      <c r="N204" s="41"/>
      <c r="O204" s="58"/>
      <c r="P204" s="58">
        <f t="shared" si="25"/>
        <v>184109.58904109587</v>
      </c>
      <c r="Q204" s="58" t="str">
        <f t="shared" si="19"/>
        <v/>
      </c>
      <c r="R204" s="58" t="str">
        <f t="shared" si="20"/>
        <v/>
      </c>
      <c r="S204" s="46"/>
    </row>
    <row r="205" spans="1:19" x14ac:dyDescent="0.2">
      <c r="A205" s="46"/>
      <c r="B205" s="46"/>
      <c r="C205" s="46"/>
      <c r="D205" s="58"/>
      <c r="E205" s="54"/>
      <c r="F205" s="46"/>
      <c r="G205" s="55">
        <f t="shared" si="22"/>
        <v>40</v>
      </c>
      <c r="H205" s="56">
        <v>44105</v>
      </c>
      <c r="I205" s="41"/>
      <c r="J205" s="57"/>
      <c r="K205" s="57">
        <f t="shared" si="23"/>
        <v>328.76712328767121</v>
      </c>
      <c r="L205" s="58">
        <f t="shared" si="24"/>
        <v>184109.58904109587</v>
      </c>
      <c r="M205" s="57"/>
      <c r="N205" s="42" t="s">
        <v>52</v>
      </c>
      <c r="O205" s="58"/>
      <c r="P205" s="58">
        <f>L205</f>
        <v>184109.58904109587</v>
      </c>
      <c r="Q205" s="58" t="str">
        <f t="shared" ref="Q205:Q268" si="26">IF(WEEKDAY(H205-1)=$A$21,SUMIFS($P:$P,$G:$G,WEEKNUM(H205-1)-1),"")</f>
        <v/>
      </c>
      <c r="R205" s="58" t="str">
        <f t="shared" ref="R205:R268" si="27">IFERROR(VLOOKUP(H205-$C$22,$H$6:$R$296,10,FALSE),"")</f>
        <v/>
      </c>
      <c r="S205" s="46"/>
    </row>
    <row r="206" spans="1:19" x14ac:dyDescent="0.2">
      <c r="A206" s="46"/>
      <c r="B206" s="46"/>
      <c r="C206" s="46"/>
      <c r="D206" s="58"/>
      <c r="E206" s="54"/>
      <c r="F206" s="46"/>
      <c r="G206" s="55">
        <f t="shared" si="22"/>
        <v>40</v>
      </c>
      <c r="H206" s="56">
        <v>44106</v>
      </c>
      <c r="I206" s="41"/>
      <c r="J206" s="57"/>
      <c r="K206" s="57">
        <f t="shared" si="23"/>
        <v>328.76712328767121</v>
      </c>
      <c r="L206" s="58">
        <f t="shared" si="24"/>
        <v>184109.58904109587</v>
      </c>
      <c r="M206" s="57"/>
      <c r="N206" s="42"/>
      <c r="O206" s="58"/>
      <c r="P206" s="58">
        <f t="shared" ref="P206:P269" si="28">L206</f>
        <v>184109.58904109587</v>
      </c>
      <c r="Q206" s="58" t="str">
        <f t="shared" si="26"/>
        <v/>
      </c>
      <c r="R206" s="58" t="str">
        <f t="shared" si="27"/>
        <v/>
      </c>
      <c r="S206" s="46"/>
    </row>
    <row r="207" spans="1:19" x14ac:dyDescent="0.2">
      <c r="A207" s="46"/>
      <c r="B207" s="46"/>
      <c r="C207" s="46"/>
      <c r="D207" s="58"/>
      <c r="E207" s="54"/>
      <c r="F207" s="46"/>
      <c r="G207" s="55">
        <f t="shared" si="22"/>
        <v>40</v>
      </c>
      <c r="H207" s="56">
        <v>44107</v>
      </c>
      <c r="I207" s="41"/>
      <c r="J207" s="57"/>
      <c r="K207" s="57">
        <f t="shared" si="23"/>
        <v>328.76712328767121</v>
      </c>
      <c r="L207" s="58">
        <f t="shared" si="24"/>
        <v>184109.58904109587</v>
      </c>
      <c r="M207" s="57"/>
      <c r="N207" s="42"/>
      <c r="O207" s="58"/>
      <c r="P207" s="58">
        <f t="shared" si="28"/>
        <v>184109.58904109587</v>
      </c>
      <c r="Q207" s="58" t="str">
        <f t="shared" si="26"/>
        <v/>
      </c>
      <c r="R207" s="58" t="str">
        <f t="shared" si="27"/>
        <v/>
      </c>
      <c r="S207" s="46"/>
    </row>
    <row r="208" spans="1:19" x14ac:dyDescent="0.2">
      <c r="A208" s="46"/>
      <c r="B208" s="46"/>
      <c r="C208" s="46"/>
      <c r="D208" s="58"/>
      <c r="E208" s="54"/>
      <c r="F208" s="46"/>
      <c r="G208" s="55">
        <f t="shared" si="22"/>
        <v>40</v>
      </c>
      <c r="H208" s="56">
        <v>44108</v>
      </c>
      <c r="I208" s="41"/>
      <c r="J208" s="57"/>
      <c r="K208" s="57">
        <f t="shared" si="23"/>
        <v>328.76712328767121</v>
      </c>
      <c r="L208" s="58">
        <f t="shared" si="24"/>
        <v>184109.58904109587</v>
      </c>
      <c r="M208" s="57"/>
      <c r="N208" s="42"/>
      <c r="O208" s="58"/>
      <c r="P208" s="58">
        <f t="shared" si="28"/>
        <v>184109.58904109587</v>
      </c>
      <c r="Q208" s="58" t="str">
        <f t="shared" si="26"/>
        <v/>
      </c>
      <c r="R208" s="58" t="str">
        <f t="shared" si="27"/>
        <v/>
      </c>
      <c r="S208" s="46"/>
    </row>
    <row r="209" spans="1:19" x14ac:dyDescent="0.2">
      <c r="A209" s="46"/>
      <c r="B209" s="46"/>
      <c r="C209" s="46"/>
      <c r="D209" s="58"/>
      <c r="E209" s="54"/>
      <c r="F209" s="46"/>
      <c r="G209" s="55">
        <f t="shared" si="22"/>
        <v>41</v>
      </c>
      <c r="H209" s="56">
        <v>44109</v>
      </c>
      <c r="I209" s="41"/>
      <c r="J209" s="57"/>
      <c r="K209" s="57">
        <f t="shared" si="23"/>
        <v>328.76712328767121</v>
      </c>
      <c r="L209" s="58">
        <f t="shared" si="24"/>
        <v>184109.58904109587</v>
      </c>
      <c r="M209" s="57"/>
      <c r="N209" s="42"/>
      <c r="O209" s="58"/>
      <c r="P209" s="58">
        <f t="shared" si="28"/>
        <v>184109.58904109587</v>
      </c>
      <c r="Q209" s="58">
        <f t="shared" si="26"/>
        <v>1288767.1232876712</v>
      </c>
      <c r="R209" s="58">
        <f t="shared" si="27"/>
        <v>1288767.1232876712</v>
      </c>
      <c r="S209" s="46"/>
    </row>
    <row r="210" spans="1:19" x14ac:dyDescent="0.2">
      <c r="A210" s="46"/>
      <c r="B210" s="46"/>
      <c r="C210" s="46"/>
      <c r="D210" s="58"/>
      <c r="E210" s="54"/>
      <c r="F210" s="46"/>
      <c r="G210" s="55">
        <f t="shared" si="22"/>
        <v>41</v>
      </c>
      <c r="H210" s="56">
        <v>44110</v>
      </c>
      <c r="I210" s="41"/>
      <c r="J210" s="57"/>
      <c r="K210" s="57">
        <f t="shared" si="23"/>
        <v>328.76712328767121</v>
      </c>
      <c r="L210" s="58">
        <f t="shared" si="24"/>
        <v>184109.58904109587</v>
      </c>
      <c r="M210" s="57"/>
      <c r="N210" s="42"/>
      <c r="O210" s="58"/>
      <c r="P210" s="58">
        <f t="shared" si="28"/>
        <v>184109.58904109587</v>
      </c>
      <c r="Q210" s="58" t="str">
        <f t="shared" si="26"/>
        <v/>
      </c>
      <c r="R210" s="58" t="str">
        <f t="shared" si="27"/>
        <v/>
      </c>
      <c r="S210" s="46"/>
    </row>
    <row r="211" spans="1:19" x14ac:dyDescent="0.2">
      <c r="A211" s="46"/>
      <c r="B211" s="46"/>
      <c r="C211" s="46"/>
      <c r="D211" s="58"/>
      <c r="E211" s="54"/>
      <c r="F211" s="46"/>
      <c r="G211" s="55">
        <f t="shared" si="22"/>
        <v>41</v>
      </c>
      <c r="H211" s="56">
        <v>44111</v>
      </c>
      <c r="I211" s="41"/>
      <c r="J211" s="57"/>
      <c r="K211" s="57">
        <f t="shared" si="23"/>
        <v>328.76712328767121</v>
      </c>
      <c r="L211" s="58">
        <f t="shared" si="24"/>
        <v>184109.58904109587</v>
      </c>
      <c r="M211" s="57"/>
      <c r="N211" s="42"/>
      <c r="O211" s="58"/>
      <c r="P211" s="58">
        <f t="shared" si="28"/>
        <v>184109.58904109587</v>
      </c>
      <c r="Q211" s="58" t="str">
        <f t="shared" si="26"/>
        <v/>
      </c>
      <c r="R211" s="58" t="str">
        <f t="shared" si="27"/>
        <v/>
      </c>
      <c r="S211" s="46"/>
    </row>
    <row r="212" spans="1:19" x14ac:dyDescent="0.2">
      <c r="A212" s="46"/>
      <c r="B212" s="46"/>
      <c r="C212" s="46"/>
      <c r="D212" s="58"/>
      <c r="E212" s="54"/>
      <c r="F212" s="46"/>
      <c r="G212" s="55">
        <f t="shared" si="22"/>
        <v>41</v>
      </c>
      <c r="H212" s="56">
        <v>44112</v>
      </c>
      <c r="I212" s="41"/>
      <c r="J212" s="57"/>
      <c r="K212" s="57">
        <f t="shared" si="23"/>
        <v>328.76712328767121</v>
      </c>
      <c r="L212" s="58">
        <f t="shared" si="24"/>
        <v>184109.58904109587</v>
      </c>
      <c r="M212" s="57"/>
      <c r="N212" s="42"/>
      <c r="O212" s="58"/>
      <c r="P212" s="58">
        <f t="shared" si="28"/>
        <v>184109.58904109587</v>
      </c>
      <c r="Q212" s="58" t="str">
        <f t="shared" si="26"/>
        <v/>
      </c>
      <c r="R212" s="58" t="str">
        <f t="shared" si="27"/>
        <v/>
      </c>
      <c r="S212" s="46"/>
    </row>
    <row r="213" spans="1:19" x14ac:dyDescent="0.2">
      <c r="A213" s="46"/>
      <c r="B213" s="46"/>
      <c r="C213" s="46"/>
      <c r="D213" s="58"/>
      <c r="E213" s="54"/>
      <c r="F213" s="46"/>
      <c r="G213" s="55">
        <f t="shared" si="22"/>
        <v>41</v>
      </c>
      <c r="H213" s="56">
        <v>44113</v>
      </c>
      <c r="I213" s="41"/>
      <c r="J213" s="57"/>
      <c r="K213" s="57">
        <f t="shared" si="23"/>
        <v>328.76712328767121</v>
      </c>
      <c r="L213" s="58">
        <f t="shared" si="24"/>
        <v>184109.58904109587</v>
      </c>
      <c r="M213" s="57"/>
      <c r="N213" s="42"/>
      <c r="O213" s="58"/>
      <c r="P213" s="58">
        <f t="shared" si="28"/>
        <v>184109.58904109587</v>
      </c>
      <c r="Q213" s="58" t="str">
        <f t="shared" si="26"/>
        <v/>
      </c>
      <c r="R213" s="58" t="str">
        <f t="shared" si="27"/>
        <v/>
      </c>
      <c r="S213" s="46"/>
    </row>
    <row r="214" spans="1:19" x14ac:dyDescent="0.2">
      <c r="A214" s="46"/>
      <c r="B214" s="46"/>
      <c r="C214" s="46"/>
      <c r="D214" s="58"/>
      <c r="E214" s="54"/>
      <c r="F214" s="46"/>
      <c r="G214" s="55">
        <f t="shared" si="22"/>
        <v>41</v>
      </c>
      <c r="H214" s="56">
        <v>44114</v>
      </c>
      <c r="I214" s="41"/>
      <c r="J214" s="57"/>
      <c r="K214" s="57">
        <f t="shared" si="23"/>
        <v>328.76712328767121</v>
      </c>
      <c r="L214" s="58">
        <f t="shared" si="24"/>
        <v>184109.58904109587</v>
      </c>
      <c r="M214" s="57"/>
      <c r="N214" s="42"/>
      <c r="O214" s="58"/>
      <c r="P214" s="58">
        <f t="shared" si="28"/>
        <v>184109.58904109587</v>
      </c>
      <c r="Q214" s="58" t="str">
        <f t="shared" si="26"/>
        <v/>
      </c>
      <c r="R214" s="58" t="str">
        <f t="shared" si="27"/>
        <v/>
      </c>
      <c r="S214" s="46"/>
    </row>
    <row r="215" spans="1:19" x14ac:dyDescent="0.2">
      <c r="A215" s="46"/>
      <c r="B215" s="46"/>
      <c r="C215" s="46"/>
      <c r="D215" s="58"/>
      <c r="E215" s="54"/>
      <c r="F215" s="46"/>
      <c r="G215" s="55">
        <f t="shared" si="22"/>
        <v>41</v>
      </c>
      <c r="H215" s="56">
        <v>44115</v>
      </c>
      <c r="I215" s="41"/>
      <c r="J215" s="57"/>
      <c r="K215" s="57">
        <f t="shared" si="23"/>
        <v>328.76712328767121</v>
      </c>
      <c r="L215" s="58">
        <f t="shared" si="24"/>
        <v>184109.58904109587</v>
      </c>
      <c r="M215" s="57"/>
      <c r="N215" s="42"/>
      <c r="O215" s="58"/>
      <c r="P215" s="58">
        <f t="shared" si="28"/>
        <v>184109.58904109587</v>
      </c>
      <c r="Q215" s="58" t="str">
        <f t="shared" si="26"/>
        <v/>
      </c>
      <c r="R215" s="58" t="str">
        <f t="shared" si="27"/>
        <v/>
      </c>
      <c r="S215" s="46"/>
    </row>
    <row r="216" spans="1:19" x14ac:dyDescent="0.2">
      <c r="A216" s="46"/>
      <c r="B216" s="46"/>
      <c r="C216" s="46"/>
      <c r="D216" s="58"/>
      <c r="E216" s="54"/>
      <c r="F216" s="46"/>
      <c r="G216" s="55">
        <f t="shared" si="22"/>
        <v>42</v>
      </c>
      <c r="H216" s="56">
        <v>44116</v>
      </c>
      <c r="I216" s="41"/>
      <c r="J216" s="57"/>
      <c r="K216" s="57">
        <f t="shared" si="23"/>
        <v>328.76712328767121</v>
      </c>
      <c r="L216" s="58">
        <f t="shared" si="24"/>
        <v>184109.58904109587</v>
      </c>
      <c r="M216" s="57"/>
      <c r="N216" s="42"/>
      <c r="O216" s="58"/>
      <c r="P216" s="58">
        <f t="shared" si="28"/>
        <v>184109.58904109587</v>
      </c>
      <c r="Q216" s="58">
        <f t="shared" si="26"/>
        <v>1288767.1232876712</v>
      </c>
      <c r="R216" s="58">
        <f t="shared" si="27"/>
        <v>1288767.1232876712</v>
      </c>
      <c r="S216" s="46"/>
    </row>
    <row r="217" spans="1:19" x14ac:dyDescent="0.2">
      <c r="A217" s="46"/>
      <c r="B217" s="46"/>
      <c r="C217" s="46"/>
      <c r="D217" s="58"/>
      <c r="E217" s="54"/>
      <c r="F217" s="46"/>
      <c r="G217" s="55">
        <f t="shared" si="22"/>
        <v>42</v>
      </c>
      <c r="H217" s="56">
        <v>44117</v>
      </c>
      <c r="I217" s="41"/>
      <c r="J217" s="57"/>
      <c r="K217" s="57">
        <f t="shared" si="23"/>
        <v>328.76712328767121</v>
      </c>
      <c r="L217" s="58">
        <f t="shared" si="24"/>
        <v>184109.58904109587</v>
      </c>
      <c r="M217" s="57"/>
      <c r="N217" s="42"/>
      <c r="O217" s="58"/>
      <c r="P217" s="58">
        <f t="shared" si="28"/>
        <v>184109.58904109587</v>
      </c>
      <c r="Q217" s="58" t="str">
        <f t="shared" si="26"/>
        <v/>
      </c>
      <c r="R217" s="58" t="str">
        <f t="shared" si="27"/>
        <v/>
      </c>
      <c r="S217" s="46"/>
    </row>
    <row r="218" spans="1:19" x14ac:dyDescent="0.2">
      <c r="A218" s="46"/>
      <c r="B218" s="46"/>
      <c r="C218" s="46"/>
      <c r="D218" s="58"/>
      <c r="E218" s="54"/>
      <c r="F218" s="46"/>
      <c r="G218" s="55">
        <f t="shared" si="22"/>
        <v>42</v>
      </c>
      <c r="H218" s="56">
        <v>44118</v>
      </c>
      <c r="I218" s="41"/>
      <c r="J218" s="57"/>
      <c r="K218" s="57">
        <f t="shared" si="23"/>
        <v>328.76712328767121</v>
      </c>
      <c r="L218" s="58">
        <f t="shared" si="24"/>
        <v>184109.58904109587</v>
      </c>
      <c r="M218" s="57"/>
      <c r="N218" s="42"/>
      <c r="O218" s="58"/>
      <c r="P218" s="58">
        <f t="shared" si="28"/>
        <v>184109.58904109587</v>
      </c>
      <c r="Q218" s="58" t="str">
        <f t="shared" si="26"/>
        <v/>
      </c>
      <c r="R218" s="58" t="str">
        <f t="shared" si="27"/>
        <v/>
      </c>
      <c r="S218" s="46"/>
    </row>
    <row r="219" spans="1:19" x14ac:dyDescent="0.2">
      <c r="A219" s="46"/>
      <c r="B219" s="46"/>
      <c r="C219" s="46"/>
      <c r="D219" s="58"/>
      <c r="E219" s="54"/>
      <c r="F219" s="46"/>
      <c r="G219" s="55">
        <f t="shared" si="22"/>
        <v>42</v>
      </c>
      <c r="H219" s="56">
        <v>44119</v>
      </c>
      <c r="I219" s="41"/>
      <c r="J219" s="57"/>
      <c r="K219" s="57">
        <f t="shared" si="23"/>
        <v>328.76712328767121</v>
      </c>
      <c r="L219" s="58">
        <f t="shared" si="24"/>
        <v>184109.58904109587</v>
      </c>
      <c r="M219" s="57"/>
      <c r="N219" s="42"/>
      <c r="O219" s="58"/>
      <c r="P219" s="58">
        <f t="shared" si="28"/>
        <v>184109.58904109587</v>
      </c>
      <c r="Q219" s="58" t="str">
        <f t="shared" si="26"/>
        <v/>
      </c>
      <c r="R219" s="58" t="str">
        <f t="shared" si="27"/>
        <v/>
      </c>
      <c r="S219" s="46"/>
    </row>
    <row r="220" spans="1:19" x14ac:dyDescent="0.2">
      <c r="A220" s="46"/>
      <c r="B220" s="46"/>
      <c r="C220" s="46"/>
      <c r="D220" s="58"/>
      <c r="E220" s="54"/>
      <c r="F220" s="46"/>
      <c r="G220" s="55">
        <f t="shared" si="22"/>
        <v>42</v>
      </c>
      <c r="H220" s="56">
        <v>44120</v>
      </c>
      <c r="I220" s="41"/>
      <c r="J220" s="57"/>
      <c r="K220" s="57">
        <f t="shared" si="23"/>
        <v>328.76712328767121</v>
      </c>
      <c r="L220" s="58">
        <f t="shared" si="24"/>
        <v>184109.58904109587</v>
      </c>
      <c r="M220" s="57"/>
      <c r="N220" s="42"/>
      <c r="O220" s="58"/>
      <c r="P220" s="58">
        <f t="shared" si="28"/>
        <v>184109.58904109587</v>
      </c>
      <c r="Q220" s="58" t="str">
        <f t="shared" si="26"/>
        <v/>
      </c>
      <c r="R220" s="58" t="str">
        <f t="shared" si="27"/>
        <v/>
      </c>
      <c r="S220" s="46"/>
    </row>
    <row r="221" spans="1:19" x14ac:dyDescent="0.2">
      <c r="A221" s="46"/>
      <c r="B221" s="46"/>
      <c r="C221" s="46"/>
      <c r="D221" s="58"/>
      <c r="E221" s="54"/>
      <c r="F221" s="46"/>
      <c r="G221" s="55">
        <f t="shared" si="22"/>
        <v>42</v>
      </c>
      <c r="H221" s="56">
        <v>44121</v>
      </c>
      <c r="I221" s="41"/>
      <c r="J221" s="57"/>
      <c r="K221" s="57">
        <f t="shared" si="23"/>
        <v>328.76712328767121</v>
      </c>
      <c r="L221" s="58">
        <f t="shared" si="24"/>
        <v>184109.58904109587</v>
      </c>
      <c r="M221" s="57"/>
      <c r="N221" s="42"/>
      <c r="O221" s="58"/>
      <c r="P221" s="58">
        <f t="shared" si="28"/>
        <v>184109.58904109587</v>
      </c>
      <c r="Q221" s="58" t="str">
        <f t="shared" si="26"/>
        <v/>
      </c>
      <c r="R221" s="58" t="str">
        <f t="shared" si="27"/>
        <v/>
      </c>
      <c r="S221" s="46"/>
    </row>
    <row r="222" spans="1:19" x14ac:dyDescent="0.2">
      <c r="A222" s="46"/>
      <c r="B222" s="46"/>
      <c r="C222" s="46"/>
      <c r="D222" s="58"/>
      <c r="E222" s="54"/>
      <c r="F222" s="46"/>
      <c r="G222" s="55">
        <f t="shared" si="22"/>
        <v>42</v>
      </c>
      <c r="H222" s="56">
        <v>44122</v>
      </c>
      <c r="I222" s="41"/>
      <c r="J222" s="57"/>
      <c r="K222" s="57">
        <f t="shared" si="23"/>
        <v>328.76712328767121</v>
      </c>
      <c r="L222" s="58">
        <f t="shared" si="24"/>
        <v>184109.58904109587</v>
      </c>
      <c r="M222" s="57"/>
      <c r="N222" s="42"/>
      <c r="O222" s="58"/>
      <c r="P222" s="58">
        <f t="shared" si="28"/>
        <v>184109.58904109587</v>
      </c>
      <c r="Q222" s="58" t="str">
        <f t="shared" si="26"/>
        <v/>
      </c>
      <c r="R222" s="58" t="str">
        <f t="shared" si="27"/>
        <v/>
      </c>
      <c r="S222" s="46"/>
    </row>
    <row r="223" spans="1:19" x14ac:dyDescent="0.2">
      <c r="A223" s="46"/>
      <c r="B223" s="46"/>
      <c r="C223" s="46"/>
      <c r="D223" s="58"/>
      <c r="E223" s="54"/>
      <c r="F223" s="46"/>
      <c r="G223" s="55">
        <f t="shared" si="22"/>
        <v>43</v>
      </c>
      <c r="H223" s="56">
        <v>44123</v>
      </c>
      <c r="I223" s="41"/>
      <c r="J223" s="57"/>
      <c r="K223" s="57">
        <f t="shared" si="23"/>
        <v>328.76712328767121</v>
      </c>
      <c r="L223" s="58">
        <f t="shared" si="24"/>
        <v>184109.58904109587</v>
      </c>
      <c r="M223" s="57"/>
      <c r="N223" s="42"/>
      <c r="O223" s="58"/>
      <c r="P223" s="58">
        <f t="shared" si="28"/>
        <v>184109.58904109587</v>
      </c>
      <c r="Q223" s="58">
        <f t="shared" si="26"/>
        <v>1288767.1232876712</v>
      </c>
      <c r="R223" s="58">
        <f t="shared" si="27"/>
        <v>1288767.1232876712</v>
      </c>
      <c r="S223" s="46"/>
    </row>
    <row r="224" spans="1:19" x14ac:dyDescent="0.2">
      <c r="A224" s="46"/>
      <c r="B224" s="46"/>
      <c r="C224" s="46"/>
      <c r="D224" s="58"/>
      <c r="E224" s="54"/>
      <c r="F224" s="46"/>
      <c r="G224" s="55">
        <f t="shared" si="22"/>
        <v>43</v>
      </c>
      <c r="H224" s="56">
        <v>44124</v>
      </c>
      <c r="I224" s="41"/>
      <c r="J224" s="57"/>
      <c r="K224" s="57">
        <f t="shared" si="23"/>
        <v>328.76712328767121</v>
      </c>
      <c r="L224" s="58">
        <f t="shared" si="24"/>
        <v>184109.58904109587</v>
      </c>
      <c r="M224" s="57"/>
      <c r="N224" s="42"/>
      <c r="O224" s="58"/>
      <c r="P224" s="58">
        <f t="shared" si="28"/>
        <v>184109.58904109587</v>
      </c>
      <c r="Q224" s="58" t="str">
        <f t="shared" si="26"/>
        <v/>
      </c>
      <c r="R224" s="58" t="str">
        <f t="shared" si="27"/>
        <v/>
      </c>
      <c r="S224" s="46"/>
    </row>
    <row r="225" spans="1:19" x14ac:dyDescent="0.2">
      <c r="A225" s="46"/>
      <c r="B225" s="46"/>
      <c r="C225" s="46"/>
      <c r="D225" s="58"/>
      <c r="E225" s="54"/>
      <c r="F225" s="46"/>
      <c r="G225" s="55">
        <f t="shared" si="22"/>
        <v>43</v>
      </c>
      <c r="H225" s="56">
        <v>44125</v>
      </c>
      <c r="I225" s="41"/>
      <c r="J225" s="57"/>
      <c r="K225" s="57">
        <f t="shared" si="23"/>
        <v>328.76712328767121</v>
      </c>
      <c r="L225" s="58">
        <f t="shared" si="24"/>
        <v>184109.58904109587</v>
      </c>
      <c r="M225" s="57"/>
      <c r="N225" s="42"/>
      <c r="O225" s="58"/>
      <c r="P225" s="58">
        <f t="shared" si="28"/>
        <v>184109.58904109587</v>
      </c>
      <c r="Q225" s="58" t="str">
        <f t="shared" si="26"/>
        <v/>
      </c>
      <c r="R225" s="58" t="str">
        <f t="shared" si="27"/>
        <v/>
      </c>
      <c r="S225" s="46"/>
    </row>
    <row r="226" spans="1:19" x14ac:dyDescent="0.2">
      <c r="A226" s="46"/>
      <c r="B226" s="46"/>
      <c r="C226" s="46"/>
      <c r="D226" s="58"/>
      <c r="E226" s="54"/>
      <c r="F226" s="46"/>
      <c r="G226" s="55">
        <f t="shared" si="22"/>
        <v>43</v>
      </c>
      <c r="H226" s="56">
        <v>44126</v>
      </c>
      <c r="I226" s="41"/>
      <c r="J226" s="57"/>
      <c r="K226" s="57">
        <f t="shared" si="23"/>
        <v>328.76712328767121</v>
      </c>
      <c r="L226" s="58">
        <f t="shared" si="24"/>
        <v>184109.58904109587</v>
      </c>
      <c r="M226" s="57"/>
      <c r="N226" s="42"/>
      <c r="O226" s="58"/>
      <c r="P226" s="58">
        <f t="shared" si="28"/>
        <v>184109.58904109587</v>
      </c>
      <c r="Q226" s="58" t="str">
        <f t="shared" si="26"/>
        <v/>
      </c>
      <c r="R226" s="58" t="str">
        <f t="shared" si="27"/>
        <v/>
      </c>
      <c r="S226" s="46"/>
    </row>
    <row r="227" spans="1:19" x14ac:dyDescent="0.2">
      <c r="A227" s="46"/>
      <c r="B227" s="46"/>
      <c r="C227" s="46"/>
      <c r="D227" s="58"/>
      <c r="E227" s="54"/>
      <c r="F227" s="46"/>
      <c r="G227" s="55">
        <f t="shared" si="22"/>
        <v>43</v>
      </c>
      <c r="H227" s="56">
        <v>44127</v>
      </c>
      <c r="I227" s="41"/>
      <c r="J227" s="57"/>
      <c r="K227" s="57">
        <f t="shared" si="23"/>
        <v>328.76712328767121</v>
      </c>
      <c r="L227" s="58">
        <f t="shared" si="24"/>
        <v>184109.58904109587</v>
      </c>
      <c r="M227" s="57"/>
      <c r="N227" s="42"/>
      <c r="O227" s="58"/>
      <c r="P227" s="58">
        <f t="shared" si="28"/>
        <v>184109.58904109587</v>
      </c>
      <c r="Q227" s="58" t="str">
        <f t="shared" si="26"/>
        <v/>
      </c>
      <c r="R227" s="58" t="str">
        <f t="shared" si="27"/>
        <v/>
      </c>
      <c r="S227" s="46"/>
    </row>
    <row r="228" spans="1:19" x14ac:dyDescent="0.2">
      <c r="A228" s="46"/>
      <c r="B228" s="46"/>
      <c r="C228" s="46"/>
      <c r="D228" s="58"/>
      <c r="E228" s="54"/>
      <c r="F228" s="46"/>
      <c r="G228" s="55">
        <f t="shared" si="22"/>
        <v>43</v>
      </c>
      <c r="H228" s="56">
        <v>44128</v>
      </c>
      <c r="I228" s="41"/>
      <c r="J228" s="57"/>
      <c r="K228" s="57">
        <f t="shared" si="23"/>
        <v>328.76712328767121</v>
      </c>
      <c r="L228" s="58">
        <f t="shared" si="24"/>
        <v>184109.58904109587</v>
      </c>
      <c r="M228" s="57"/>
      <c r="N228" s="42"/>
      <c r="O228" s="58"/>
      <c r="P228" s="58">
        <f t="shared" si="28"/>
        <v>184109.58904109587</v>
      </c>
      <c r="Q228" s="58" t="str">
        <f t="shared" si="26"/>
        <v/>
      </c>
      <c r="R228" s="58" t="str">
        <f t="shared" si="27"/>
        <v/>
      </c>
      <c r="S228" s="46"/>
    </row>
    <row r="229" spans="1:19" x14ac:dyDescent="0.2">
      <c r="A229" s="46"/>
      <c r="B229" s="46"/>
      <c r="C229" s="46"/>
      <c r="D229" s="58"/>
      <c r="E229" s="54"/>
      <c r="F229" s="46"/>
      <c r="G229" s="55">
        <f t="shared" si="22"/>
        <v>43</v>
      </c>
      <c r="H229" s="56">
        <v>44129</v>
      </c>
      <c r="I229" s="41"/>
      <c r="J229" s="57"/>
      <c r="K229" s="57">
        <f t="shared" si="23"/>
        <v>328.76712328767121</v>
      </c>
      <c r="L229" s="58">
        <f t="shared" si="24"/>
        <v>184109.58904109587</v>
      </c>
      <c r="M229" s="57"/>
      <c r="N229" s="42"/>
      <c r="O229" s="58"/>
      <c r="P229" s="58">
        <f t="shared" si="28"/>
        <v>184109.58904109587</v>
      </c>
      <c r="Q229" s="58" t="str">
        <f t="shared" si="26"/>
        <v/>
      </c>
      <c r="R229" s="58" t="str">
        <f t="shared" si="27"/>
        <v/>
      </c>
      <c r="S229" s="46"/>
    </row>
    <row r="230" spans="1:19" x14ac:dyDescent="0.2">
      <c r="A230" s="46"/>
      <c r="B230" s="46"/>
      <c r="C230" s="46"/>
      <c r="D230" s="58"/>
      <c r="E230" s="54"/>
      <c r="F230" s="46"/>
      <c r="G230" s="55">
        <f t="shared" si="22"/>
        <v>44</v>
      </c>
      <c r="H230" s="56">
        <v>44130</v>
      </c>
      <c r="I230" s="41"/>
      <c r="J230" s="57"/>
      <c r="K230" s="57">
        <f t="shared" si="23"/>
        <v>328.76712328767121</v>
      </c>
      <c r="L230" s="58">
        <f t="shared" si="24"/>
        <v>184109.58904109587</v>
      </c>
      <c r="M230" s="57"/>
      <c r="N230" s="42"/>
      <c r="O230" s="58"/>
      <c r="P230" s="58">
        <f t="shared" si="28"/>
        <v>184109.58904109587</v>
      </c>
      <c r="Q230" s="58">
        <f t="shared" si="26"/>
        <v>1288767.1232876712</v>
      </c>
      <c r="R230" s="58">
        <f t="shared" si="27"/>
        <v>1288767.1232876712</v>
      </c>
      <c r="S230" s="46"/>
    </row>
    <row r="231" spans="1:19" x14ac:dyDescent="0.2">
      <c r="A231" s="46"/>
      <c r="B231" s="46"/>
      <c r="C231" s="46"/>
      <c r="D231" s="58"/>
      <c r="E231" s="54"/>
      <c r="F231" s="46"/>
      <c r="G231" s="55">
        <f t="shared" si="22"/>
        <v>44</v>
      </c>
      <c r="H231" s="56">
        <v>44131</v>
      </c>
      <c r="I231" s="41"/>
      <c r="J231" s="57"/>
      <c r="K231" s="57">
        <f t="shared" si="23"/>
        <v>328.76712328767121</v>
      </c>
      <c r="L231" s="58">
        <f t="shared" si="24"/>
        <v>184109.58904109587</v>
      </c>
      <c r="M231" s="57"/>
      <c r="N231" s="42"/>
      <c r="O231" s="58"/>
      <c r="P231" s="58">
        <f t="shared" si="28"/>
        <v>184109.58904109587</v>
      </c>
      <c r="Q231" s="58" t="str">
        <f t="shared" si="26"/>
        <v/>
      </c>
      <c r="R231" s="58" t="str">
        <f t="shared" si="27"/>
        <v/>
      </c>
      <c r="S231" s="46"/>
    </row>
    <row r="232" spans="1:19" x14ac:dyDescent="0.2">
      <c r="A232" s="46"/>
      <c r="B232" s="46"/>
      <c r="C232" s="46"/>
      <c r="D232" s="58"/>
      <c r="E232" s="54"/>
      <c r="F232" s="46"/>
      <c r="G232" s="55">
        <f t="shared" si="22"/>
        <v>44</v>
      </c>
      <c r="H232" s="56">
        <v>44132</v>
      </c>
      <c r="I232" s="41"/>
      <c r="J232" s="57"/>
      <c r="K232" s="57">
        <f t="shared" si="23"/>
        <v>328.76712328767121</v>
      </c>
      <c r="L232" s="58">
        <f t="shared" si="24"/>
        <v>184109.58904109587</v>
      </c>
      <c r="M232" s="57"/>
      <c r="N232" s="42"/>
      <c r="O232" s="58"/>
      <c r="P232" s="58">
        <f t="shared" si="28"/>
        <v>184109.58904109587</v>
      </c>
      <c r="Q232" s="58" t="str">
        <f t="shared" si="26"/>
        <v/>
      </c>
      <c r="R232" s="58" t="str">
        <f t="shared" si="27"/>
        <v/>
      </c>
      <c r="S232" s="46"/>
    </row>
    <row r="233" spans="1:19" x14ac:dyDescent="0.2">
      <c r="A233" s="46"/>
      <c r="B233" s="46"/>
      <c r="C233" s="46"/>
      <c r="D233" s="58"/>
      <c r="E233" s="54"/>
      <c r="F233" s="46"/>
      <c r="G233" s="55">
        <f t="shared" si="22"/>
        <v>44</v>
      </c>
      <c r="H233" s="56">
        <v>44133</v>
      </c>
      <c r="I233" s="41"/>
      <c r="J233" s="57"/>
      <c r="K233" s="57">
        <f t="shared" si="23"/>
        <v>328.76712328767121</v>
      </c>
      <c r="L233" s="58">
        <f t="shared" si="24"/>
        <v>184109.58904109587</v>
      </c>
      <c r="M233" s="57"/>
      <c r="N233" s="42"/>
      <c r="O233" s="58"/>
      <c r="P233" s="58">
        <f t="shared" si="28"/>
        <v>184109.58904109587</v>
      </c>
      <c r="Q233" s="58" t="str">
        <f t="shared" si="26"/>
        <v/>
      </c>
      <c r="R233" s="58" t="str">
        <f t="shared" si="27"/>
        <v/>
      </c>
      <c r="S233" s="46"/>
    </row>
    <row r="234" spans="1:19" x14ac:dyDescent="0.2">
      <c r="A234" s="46"/>
      <c r="B234" s="46"/>
      <c r="C234" s="46"/>
      <c r="D234" s="58"/>
      <c r="E234" s="54"/>
      <c r="F234" s="46"/>
      <c r="G234" s="55">
        <f t="shared" si="22"/>
        <v>44</v>
      </c>
      <c r="H234" s="56">
        <v>44134</v>
      </c>
      <c r="I234" s="41"/>
      <c r="J234" s="57"/>
      <c r="K234" s="57">
        <f t="shared" si="23"/>
        <v>328.76712328767121</v>
      </c>
      <c r="L234" s="58">
        <f t="shared" si="24"/>
        <v>184109.58904109587</v>
      </c>
      <c r="M234" s="57"/>
      <c r="N234" s="42"/>
      <c r="O234" s="58"/>
      <c r="P234" s="58">
        <f t="shared" si="28"/>
        <v>184109.58904109587</v>
      </c>
      <c r="Q234" s="58" t="str">
        <f t="shared" si="26"/>
        <v/>
      </c>
      <c r="R234" s="58" t="str">
        <f t="shared" si="27"/>
        <v/>
      </c>
      <c r="S234" s="46"/>
    </row>
    <row r="235" spans="1:19" x14ac:dyDescent="0.2">
      <c r="A235" s="46"/>
      <c r="B235" s="46"/>
      <c r="C235" s="46"/>
      <c r="D235" s="58"/>
      <c r="E235" s="54"/>
      <c r="F235" s="46"/>
      <c r="G235" s="55">
        <f t="shared" si="22"/>
        <v>44</v>
      </c>
      <c r="H235" s="56">
        <v>44135</v>
      </c>
      <c r="I235" s="41"/>
      <c r="J235" s="57"/>
      <c r="K235" s="57">
        <f t="shared" si="23"/>
        <v>328.76712328767121</v>
      </c>
      <c r="L235" s="58">
        <f t="shared" si="24"/>
        <v>184109.58904109587</v>
      </c>
      <c r="M235" s="57"/>
      <c r="N235" s="42"/>
      <c r="O235" s="58"/>
      <c r="P235" s="58">
        <f t="shared" si="28"/>
        <v>184109.58904109587</v>
      </c>
      <c r="Q235" s="58" t="str">
        <f t="shared" si="26"/>
        <v/>
      </c>
      <c r="R235" s="58" t="str">
        <f t="shared" si="27"/>
        <v/>
      </c>
      <c r="S235" s="46"/>
    </row>
    <row r="236" spans="1:19" x14ac:dyDescent="0.2">
      <c r="A236" s="46"/>
      <c r="B236" s="46"/>
      <c r="C236" s="46"/>
      <c r="D236" s="58"/>
      <c r="E236" s="54"/>
      <c r="F236" s="46"/>
      <c r="G236" s="55">
        <f t="shared" si="22"/>
        <v>44</v>
      </c>
      <c r="H236" s="56">
        <v>44136</v>
      </c>
      <c r="I236" s="41"/>
      <c r="J236" s="57"/>
      <c r="K236" s="57">
        <f t="shared" si="23"/>
        <v>328.76712328767121</v>
      </c>
      <c r="L236" s="58">
        <f t="shared" si="24"/>
        <v>184109.58904109587</v>
      </c>
      <c r="M236" s="57"/>
      <c r="N236" s="42"/>
      <c r="O236" s="58"/>
      <c r="P236" s="58">
        <f t="shared" si="28"/>
        <v>184109.58904109587</v>
      </c>
      <c r="Q236" s="58" t="str">
        <f t="shared" si="26"/>
        <v/>
      </c>
      <c r="R236" s="58" t="str">
        <f t="shared" si="27"/>
        <v/>
      </c>
      <c r="S236" s="46"/>
    </row>
    <row r="237" spans="1:19" x14ac:dyDescent="0.2">
      <c r="A237" s="46"/>
      <c r="B237" s="46"/>
      <c r="C237" s="46"/>
      <c r="D237" s="58"/>
      <c r="E237" s="54"/>
      <c r="F237" s="46"/>
      <c r="G237" s="55">
        <f t="shared" si="22"/>
        <v>45</v>
      </c>
      <c r="H237" s="56">
        <v>44137</v>
      </c>
      <c r="I237" s="41"/>
      <c r="J237" s="57"/>
      <c r="K237" s="57">
        <f t="shared" si="23"/>
        <v>328.76712328767121</v>
      </c>
      <c r="L237" s="58">
        <f t="shared" si="24"/>
        <v>184109.58904109587</v>
      </c>
      <c r="M237" s="57"/>
      <c r="N237" s="42"/>
      <c r="O237" s="58"/>
      <c r="P237" s="58">
        <f t="shared" si="28"/>
        <v>184109.58904109587</v>
      </c>
      <c r="Q237" s="58">
        <f t="shared" si="26"/>
        <v>1288767.1232876712</v>
      </c>
      <c r="R237" s="58">
        <f t="shared" si="27"/>
        <v>1288767.1232876712</v>
      </c>
      <c r="S237" s="46"/>
    </row>
    <row r="238" spans="1:19" x14ac:dyDescent="0.2">
      <c r="A238" s="46"/>
      <c r="B238" s="46"/>
      <c r="C238" s="46"/>
      <c r="D238" s="58"/>
      <c r="E238" s="54"/>
      <c r="F238" s="46"/>
      <c r="G238" s="55">
        <f t="shared" si="22"/>
        <v>45</v>
      </c>
      <c r="H238" s="56">
        <v>44138</v>
      </c>
      <c r="I238" s="41"/>
      <c r="J238" s="57"/>
      <c r="K238" s="57">
        <f t="shared" si="23"/>
        <v>328.76712328767121</v>
      </c>
      <c r="L238" s="58">
        <f t="shared" si="24"/>
        <v>184109.58904109587</v>
      </c>
      <c r="M238" s="57"/>
      <c r="N238" s="42"/>
      <c r="O238" s="58"/>
      <c r="P238" s="58">
        <f t="shared" si="28"/>
        <v>184109.58904109587</v>
      </c>
      <c r="Q238" s="58" t="str">
        <f t="shared" si="26"/>
        <v/>
      </c>
      <c r="R238" s="58" t="str">
        <f t="shared" si="27"/>
        <v/>
      </c>
      <c r="S238" s="46"/>
    </row>
    <row r="239" spans="1:19" x14ac:dyDescent="0.2">
      <c r="A239" s="46"/>
      <c r="B239" s="46"/>
      <c r="C239" s="46"/>
      <c r="D239" s="58"/>
      <c r="E239" s="54"/>
      <c r="F239" s="46"/>
      <c r="G239" s="55">
        <f t="shared" si="22"/>
        <v>45</v>
      </c>
      <c r="H239" s="56">
        <v>44139</v>
      </c>
      <c r="I239" s="41"/>
      <c r="J239" s="57"/>
      <c r="K239" s="57">
        <f t="shared" si="23"/>
        <v>328.76712328767121</v>
      </c>
      <c r="L239" s="58">
        <f t="shared" si="24"/>
        <v>184109.58904109587</v>
      </c>
      <c r="M239" s="57"/>
      <c r="N239" s="42"/>
      <c r="O239" s="58"/>
      <c r="P239" s="58">
        <f t="shared" si="28"/>
        <v>184109.58904109587</v>
      </c>
      <c r="Q239" s="58" t="str">
        <f t="shared" si="26"/>
        <v/>
      </c>
      <c r="R239" s="58" t="str">
        <f t="shared" si="27"/>
        <v/>
      </c>
      <c r="S239" s="46"/>
    </row>
    <row r="240" spans="1:19" x14ac:dyDescent="0.2">
      <c r="A240" s="46"/>
      <c r="B240" s="46"/>
      <c r="C240" s="46"/>
      <c r="D240" s="58"/>
      <c r="E240" s="54"/>
      <c r="F240" s="46"/>
      <c r="G240" s="55">
        <f t="shared" si="22"/>
        <v>45</v>
      </c>
      <c r="H240" s="56">
        <v>44140</v>
      </c>
      <c r="I240" s="41"/>
      <c r="J240" s="57"/>
      <c r="K240" s="57">
        <f t="shared" si="23"/>
        <v>328.76712328767121</v>
      </c>
      <c r="L240" s="58">
        <f t="shared" si="24"/>
        <v>184109.58904109587</v>
      </c>
      <c r="M240" s="57"/>
      <c r="N240" s="42"/>
      <c r="O240" s="58"/>
      <c r="P240" s="58">
        <f t="shared" si="28"/>
        <v>184109.58904109587</v>
      </c>
      <c r="Q240" s="58" t="str">
        <f t="shared" si="26"/>
        <v/>
      </c>
      <c r="R240" s="58" t="str">
        <f t="shared" si="27"/>
        <v/>
      </c>
      <c r="S240" s="46"/>
    </row>
    <row r="241" spans="1:19" x14ac:dyDescent="0.2">
      <c r="A241" s="46"/>
      <c r="B241" s="46"/>
      <c r="C241" s="46"/>
      <c r="D241" s="58"/>
      <c r="E241" s="54"/>
      <c r="F241" s="46"/>
      <c r="G241" s="55">
        <f t="shared" si="22"/>
        <v>45</v>
      </c>
      <c r="H241" s="56">
        <v>44141</v>
      </c>
      <c r="I241" s="41"/>
      <c r="J241" s="57"/>
      <c r="K241" s="57">
        <f t="shared" si="23"/>
        <v>328.76712328767121</v>
      </c>
      <c r="L241" s="58">
        <f t="shared" si="24"/>
        <v>184109.58904109587</v>
      </c>
      <c r="M241" s="57"/>
      <c r="N241" s="42"/>
      <c r="O241" s="58"/>
      <c r="P241" s="58">
        <f t="shared" si="28"/>
        <v>184109.58904109587</v>
      </c>
      <c r="Q241" s="58" t="str">
        <f t="shared" si="26"/>
        <v/>
      </c>
      <c r="R241" s="58" t="str">
        <f t="shared" si="27"/>
        <v/>
      </c>
      <c r="S241" s="46"/>
    </row>
    <row r="242" spans="1:19" x14ac:dyDescent="0.2">
      <c r="A242" s="46"/>
      <c r="B242" s="46"/>
      <c r="C242" s="46"/>
      <c r="D242" s="58"/>
      <c r="E242" s="54"/>
      <c r="F242" s="46"/>
      <c r="G242" s="55">
        <f t="shared" si="22"/>
        <v>45</v>
      </c>
      <c r="H242" s="56">
        <v>44142</v>
      </c>
      <c r="I242" s="41"/>
      <c r="J242" s="57"/>
      <c r="K242" s="57">
        <f t="shared" si="23"/>
        <v>328.76712328767121</v>
      </c>
      <c r="L242" s="58">
        <f t="shared" si="24"/>
        <v>184109.58904109587</v>
      </c>
      <c r="M242" s="57"/>
      <c r="N242" s="42"/>
      <c r="O242" s="58"/>
      <c r="P242" s="58">
        <f t="shared" si="28"/>
        <v>184109.58904109587</v>
      </c>
      <c r="Q242" s="58" t="str">
        <f t="shared" si="26"/>
        <v/>
      </c>
      <c r="R242" s="58" t="str">
        <f t="shared" si="27"/>
        <v/>
      </c>
      <c r="S242" s="46"/>
    </row>
    <row r="243" spans="1:19" x14ac:dyDescent="0.2">
      <c r="A243" s="46"/>
      <c r="B243" s="46"/>
      <c r="C243" s="46"/>
      <c r="D243" s="58"/>
      <c r="E243" s="54"/>
      <c r="F243" s="46"/>
      <c r="G243" s="55">
        <f t="shared" si="22"/>
        <v>45</v>
      </c>
      <c r="H243" s="56">
        <v>44143</v>
      </c>
      <c r="I243" s="41"/>
      <c r="J243" s="57"/>
      <c r="K243" s="57">
        <f t="shared" si="23"/>
        <v>328.76712328767121</v>
      </c>
      <c r="L243" s="58">
        <f t="shared" si="24"/>
        <v>184109.58904109587</v>
      </c>
      <c r="M243" s="57"/>
      <c r="N243" s="42"/>
      <c r="O243" s="58"/>
      <c r="P243" s="58">
        <f t="shared" si="28"/>
        <v>184109.58904109587</v>
      </c>
      <c r="Q243" s="58" t="str">
        <f t="shared" si="26"/>
        <v/>
      </c>
      <c r="R243" s="58" t="str">
        <f t="shared" si="27"/>
        <v/>
      </c>
      <c r="S243" s="46"/>
    </row>
    <row r="244" spans="1:19" x14ac:dyDescent="0.2">
      <c r="A244" s="46"/>
      <c r="B244" s="46"/>
      <c r="C244" s="46"/>
      <c r="D244" s="58"/>
      <c r="E244" s="54"/>
      <c r="F244" s="46"/>
      <c r="G244" s="55">
        <f t="shared" si="22"/>
        <v>46</v>
      </c>
      <c r="H244" s="56">
        <v>44144</v>
      </c>
      <c r="I244" s="41"/>
      <c r="J244" s="57"/>
      <c r="K244" s="57">
        <f t="shared" si="23"/>
        <v>328.76712328767121</v>
      </c>
      <c r="L244" s="58">
        <f t="shared" si="24"/>
        <v>184109.58904109587</v>
      </c>
      <c r="M244" s="57"/>
      <c r="N244" s="42"/>
      <c r="O244" s="58"/>
      <c r="P244" s="58">
        <f t="shared" si="28"/>
        <v>184109.58904109587</v>
      </c>
      <c r="Q244" s="58">
        <f t="shared" si="26"/>
        <v>1288767.1232876712</v>
      </c>
      <c r="R244" s="58">
        <f t="shared" si="27"/>
        <v>1288767.1232876712</v>
      </c>
      <c r="S244" s="46"/>
    </row>
    <row r="245" spans="1:19" x14ac:dyDescent="0.2">
      <c r="A245" s="46"/>
      <c r="B245" s="46"/>
      <c r="C245" s="46"/>
      <c r="D245" s="58"/>
      <c r="E245" s="54"/>
      <c r="F245" s="46"/>
      <c r="G245" s="55">
        <f t="shared" si="22"/>
        <v>46</v>
      </c>
      <c r="H245" s="56">
        <v>44145</v>
      </c>
      <c r="I245" s="41"/>
      <c r="J245" s="57"/>
      <c r="K245" s="57">
        <f t="shared" si="23"/>
        <v>328.76712328767121</v>
      </c>
      <c r="L245" s="58">
        <f t="shared" si="24"/>
        <v>184109.58904109587</v>
      </c>
      <c r="M245" s="57"/>
      <c r="N245" s="42"/>
      <c r="O245" s="58"/>
      <c r="P245" s="58">
        <f t="shared" si="28"/>
        <v>184109.58904109587</v>
      </c>
      <c r="Q245" s="58" t="str">
        <f t="shared" si="26"/>
        <v/>
      </c>
      <c r="R245" s="58" t="str">
        <f t="shared" si="27"/>
        <v/>
      </c>
      <c r="S245" s="46"/>
    </row>
    <row r="246" spans="1:19" x14ac:dyDescent="0.2">
      <c r="A246" s="46"/>
      <c r="B246" s="46"/>
      <c r="C246" s="46"/>
      <c r="D246" s="58"/>
      <c r="E246" s="54"/>
      <c r="F246" s="46"/>
      <c r="G246" s="55">
        <f t="shared" si="22"/>
        <v>46</v>
      </c>
      <c r="H246" s="56">
        <v>44146</v>
      </c>
      <c r="I246" s="41"/>
      <c r="J246" s="57"/>
      <c r="K246" s="57">
        <f t="shared" si="23"/>
        <v>328.76712328767121</v>
      </c>
      <c r="L246" s="58">
        <f t="shared" si="24"/>
        <v>184109.58904109587</v>
      </c>
      <c r="M246" s="57"/>
      <c r="N246" s="42"/>
      <c r="O246" s="58"/>
      <c r="P246" s="58">
        <f t="shared" si="28"/>
        <v>184109.58904109587</v>
      </c>
      <c r="Q246" s="58" t="str">
        <f t="shared" si="26"/>
        <v/>
      </c>
      <c r="R246" s="58" t="str">
        <f t="shared" si="27"/>
        <v/>
      </c>
      <c r="S246" s="46"/>
    </row>
    <row r="247" spans="1:19" x14ac:dyDescent="0.2">
      <c r="A247" s="46"/>
      <c r="B247" s="46"/>
      <c r="C247" s="46"/>
      <c r="D247" s="58"/>
      <c r="E247" s="54"/>
      <c r="F247" s="46"/>
      <c r="G247" s="55">
        <f t="shared" si="22"/>
        <v>46</v>
      </c>
      <c r="H247" s="56">
        <v>44147</v>
      </c>
      <c r="I247" s="41"/>
      <c r="J247" s="57"/>
      <c r="K247" s="57">
        <f t="shared" si="23"/>
        <v>328.76712328767121</v>
      </c>
      <c r="L247" s="58">
        <f t="shared" si="24"/>
        <v>184109.58904109587</v>
      </c>
      <c r="M247" s="57"/>
      <c r="N247" s="42"/>
      <c r="O247" s="58"/>
      <c r="P247" s="58">
        <f t="shared" si="28"/>
        <v>184109.58904109587</v>
      </c>
      <c r="Q247" s="58" t="str">
        <f t="shared" si="26"/>
        <v/>
      </c>
      <c r="R247" s="58" t="str">
        <f t="shared" si="27"/>
        <v/>
      </c>
      <c r="S247" s="46"/>
    </row>
    <row r="248" spans="1:19" x14ac:dyDescent="0.2">
      <c r="A248" s="46"/>
      <c r="B248" s="46"/>
      <c r="C248" s="46"/>
      <c r="D248" s="58"/>
      <c r="E248" s="54"/>
      <c r="F248" s="46"/>
      <c r="G248" s="55">
        <f t="shared" si="22"/>
        <v>46</v>
      </c>
      <c r="H248" s="56">
        <v>44148</v>
      </c>
      <c r="I248" s="41"/>
      <c r="J248" s="57"/>
      <c r="K248" s="57">
        <f t="shared" si="23"/>
        <v>328.76712328767121</v>
      </c>
      <c r="L248" s="58">
        <f t="shared" si="24"/>
        <v>184109.58904109587</v>
      </c>
      <c r="M248" s="57"/>
      <c r="N248" s="42"/>
      <c r="O248" s="58"/>
      <c r="P248" s="58">
        <f t="shared" si="28"/>
        <v>184109.58904109587</v>
      </c>
      <c r="Q248" s="58" t="str">
        <f t="shared" si="26"/>
        <v/>
      </c>
      <c r="R248" s="58" t="str">
        <f t="shared" si="27"/>
        <v/>
      </c>
      <c r="S248" s="46"/>
    </row>
    <row r="249" spans="1:19" x14ac:dyDescent="0.2">
      <c r="A249" s="46"/>
      <c r="B249" s="46"/>
      <c r="C249" s="46"/>
      <c r="D249" s="58"/>
      <c r="E249" s="54"/>
      <c r="F249" s="46"/>
      <c r="G249" s="55">
        <f t="shared" si="22"/>
        <v>46</v>
      </c>
      <c r="H249" s="56">
        <v>44149</v>
      </c>
      <c r="I249" s="41"/>
      <c r="J249" s="57"/>
      <c r="K249" s="57">
        <f t="shared" si="23"/>
        <v>328.76712328767121</v>
      </c>
      <c r="L249" s="58">
        <f t="shared" si="24"/>
        <v>184109.58904109587</v>
      </c>
      <c r="M249" s="57"/>
      <c r="N249" s="42"/>
      <c r="O249" s="58"/>
      <c r="P249" s="58">
        <f t="shared" si="28"/>
        <v>184109.58904109587</v>
      </c>
      <c r="Q249" s="58" t="str">
        <f t="shared" si="26"/>
        <v/>
      </c>
      <c r="R249" s="58" t="str">
        <f t="shared" si="27"/>
        <v/>
      </c>
      <c r="S249" s="46"/>
    </row>
    <row r="250" spans="1:19" x14ac:dyDescent="0.2">
      <c r="A250" s="46"/>
      <c r="B250" s="46"/>
      <c r="C250" s="46"/>
      <c r="D250" s="58"/>
      <c r="E250" s="54"/>
      <c r="F250" s="46"/>
      <c r="G250" s="55">
        <f t="shared" si="22"/>
        <v>46</v>
      </c>
      <c r="H250" s="56">
        <v>44150</v>
      </c>
      <c r="I250" s="41"/>
      <c r="J250" s="57"/>
      <c r="K250" s="57">
        <f t="shared" si="23"/>
        <v>328.76712328767121</v>
      </c>
      <c r="L250" s="58">
        <f t="shared" si="24"/>
        <v>184109.58904109587</v>
      </c>
      <c r="M250" s="57"/>
      <c r="N250" s="42"/>
      <c r="O250" s="58"/>
      <c r="P250" s="58">
        <f t="shared" si="28"/>
        <v>184109.58904109587</v>
      </c>
      <c r="Q250" s="58" t="str">
        <f t="shared" si="26"/>
        <v/>
      </c>
      <c r="R250" s="58" t="str">
        <f t="shared" si="27"/>
        <v/>
      </c>
      <c r="S250" s="46"/>
    </row>
    <row r="251" spans="1:19" x14ac:dyDescent="0.2">
      <c r="A251" s="46"/>
      <c r="B251" s="46"/>
      <c r="C251" s="46"/>
      <c r="D251" s="58"/>
      <c r="E251" s="54"/>
      <c r="F251" s="46"/>
      <c r="G251" s="55">
        <f t="shared" si="22"/>
        <v>47</v>
      </c>
      <c r="H251" s="56">
        <v>44151</v>
      </c>
      <c r="I251" s="41"/>
      <c r="J251" s="57"/>
      <c r="K251" s="57">
        <f t="shared" si="23"/>
        <v>328.76712328767121</v>
      </c>
      <c r="L251" s="58">
        <f t="shared" si="24"/>
        <v>184109.58904109587</v>
      </c>
      <c r="M251" s="57"/>
      <c r="N251" s="42"/>
      <c r="O251" s="58"/>
      <c r="P251" s="58">
        <f t="shared" si="28"/>
        <v>184109.58904109587</v>
      </c>
      <c r="Q251" s="58">
        <f t="shared" si="26"/>
        <v>1288767.1232876712</v>
      </c>
      <c r="R251" s="58">
        <f t="shared" si="27"/>
        <v>1288767.1232876712</v>
      </c>
      <c r="S251" s="46"/>
    </row>
    <row r="252" spans="1:19" x14ac:dyDescent="0.2">
      <c r="A252" s="46"/>
      <c r="B252" s="46"/>
      <c r="C252" s="46"/>
      <c r="D252" s="58"/>
      <c r="E252" s="54"/>
      <c r="F252" s="46"/>
      <c r="G252" s="55">
        <f t="shared" si="22"/>
        <v>47</v>
      </c>
      <c r="H252" s="56">
        <v>44152</v>
      </c>
      <c r="I252" s="41"/>
      <c r="J252" s="57"/>
      <c r="K252" s="57">
        <f t="shared" si="23"/>
        <v>328.76712328767121</v>
      </c>
      <c r="L252" s="58">
        <f t="shared" si="24"/>
        <v>184109.58904109587</v>
      </c>
      <c r="M252" s="57"/>
      <c r="N252" s="42"/>
      <c r="O252" s="58"/>
      <c r="P252" s="58">
        <f t="shared" si="28"/>
        <v>184109.58904109587</v>
      </c>
      <c r="Q252" s="58" t="str">
        <f t="shared" si="26"/>
        <v/>
      </c>
      <c r="R252" s="58" t="str">
        <f t="shared" si="27"/>
        <v/>
      </c>
      <c r="S252" s="46"/>
    </row>
    <row r="253" spans="1:19" x14ac:dyDescent="0.2">
      <c r="A253" s="46"/>
      <c r="B253" s="46"/>
      <c r="C253" s="46"/>
      <c r="D253" s="58"/>
      <c r="E253" s="54"/>
      <c r="F253" s="46"/>
      <c r="G253" s="55">
        <f t="shared" si="22"/>
        <v>47</v>
      </c>
      <c r="H253" s="56">
        <v>44153</v>
      </c>
      <c r="I253" s="41"/>
      <c r="J253" s="57"/>
      <c r="K253" s="57">
        <f t="shared" si="23"/>
        <v>328.76712328767121</v>
      </c>
      <c r="L253" s="58">
        <f t="shared" si="24"/>
        <v>184109.58904109587</v>
      </c>
      <c r="M253" s="57"/>
      <c r="N253" s="42"/>
      <c r="O253" s="58"/>
      <c r="P253" s="58">
        <f t="shared" si="28"/>
        <v>184109.58904109587</v>
      </c>
      <c r="Q253" s="58" t="str">
        <f t="shared" si="26"/>
        <v/>
      </c>
      <c r="R253" s="58" t="str">
        <f t="shared" si="27"/>
        <v/>
      </c>
      <c r="S253" s="46"/>
    </row>
    <row r="254" spans="1:19" x14ac:dyDescent="0.2">
      <c r="A254" s="46"/>
      <c r="B254" s="46"/>
      <c r="C254" s="46"/>
      <c r="D254" s="58"/>
      <c r="E254" s="54"/>
      <c r="F254" s="46"/>
      <c r="G254" s="55">
        <f t="shared" si="22"/>
        <v>47</v>
      </c>
      <c r="H254" s="56">
        <v>44154</v>
      </c>
      <c r="I254" s="41"/>
      <c r="J254" s="57"/>
      <c r="K254" s="57">
        <f t="shared" si="23"/>
        <v>328.76712328767121</v>
      </c>
      <c r="L254" s="58">
        <f t="shared" si="24"/>
        <v>184109.58904109587</v>
      </c>
      <c r="M254" s="57"/>
      <c r="N254" s="42"/>
      <c r="O254" s="58"/>
      <c r="P254" s="58">
        <f t="shared" si="28"/>
        <v>184109.58904109587</v>
      </c>
      <c r="Q254" s="58" t="str">
        <f t="shared" si="26"/>
        <v/>
      </c>
      <c r="R254" s="58" t="str">
        <f t="shared" si="27"/>
        <v/>
      </c>
      <c r="S254" s="46"/>
    </row>
    <row r="255" spans="1:19" x14ac:dyDescent="0.2">
      <c r="A255" s="46"/>
      <c r="B255" s="46"/>
      <c r="C255" s="46"/>
      <c r="D255" s="58"/>
      <c r="E255" s="54"/>
      <c r="F255" s="46"/>
      <c r="G255" s="55">
        <f t="shared" si="22"/>
        <v>47</v>
      </c>
      <c r="H255" s="56">
        <v>44155</v>
      </c>
      <c r="I255" s="41"/>
      <c r="J255" s="57"/>
      <c r="K255" s="57">
        <f t="shared" si="23"/>
        <v>328.76712328767121</v>
      </c>
      <c r="L255" s="58">
        <f t="shared" si="24"/>
        <v>184109.58904109587</v>
      </c>
      <c r="M255" s="57"/>
      <c r="N255" s="42"/>
      <c r="O255" s="58"/>
      <c r="P255" s="58">
        <f t="shared" si="28"/>
        <v>184109.58904109587</v>
      </c>
      <c r="Q255" s="58" t="str">
        <f t="shared" si="26"/>
        <v/>
      </c>
      <c r="R255" s="58" t="str">
        <f t="shared" si="27"/>
        <v/>
      </c>
      <c r="S255" s="46"/>
    </row>
    <row r="256" spans="1:19" x14ac:dyDescent="0.2">
      <c r="A256" s="46"/>
      <c r="B256" s="46"/>
      <c r="C256" s="46"/>
      <c r="D256" s="58"/>
      <c r="E256" s="54"/>
      <c r="F256" s="46"/>
      <c r="G256" s="55">
        <f t="shared" si="22"/>
        <v>47</v>
      </c>
      <c r="H256" s="56">
        <v>44156</v>
      </c>
      <c r="I256" s="41"/>
      <c r="J256" s="57"/>
      <c r="K256" s="57">
        <f t="shared" si="23"/>
        <v>328.76712328767121</v>
      </c>
      <c r="L256" s="58">
        <f t="shared" si="24"/>
        <v>184109.58904109587</v>
      </c>
      <c r="M256" s="57"/>
      <c r="N256" s="42"/>
      <c r="O256" s="58"/>
      <c r="P256" s="58">
        <f t="shared" si="28"/>
        <v>184109.58904109587</v>
      </c>
      <c r="Q256" s="58" t="str">
        <f t="shared" si="26"/>
        <v/>
      </c>
      <c r="R256" s="58" t="str">
        <f t="shared" si="27"/>
        <v/>
      </c>
      <c r="S256" s="46"/>
    </row>
    <row r="257" spans="1:19" x14ac:dyDescent="0.2">
      <c r="A257" s="46"/>
      <c r="B257" s="46"/>
      <c r="C257" s="46"/>
      <c r="D257" s="58"/>
      <c r="E257" s="54"/>
      <c r="F257" s="46"/>
      <c r="G257" s="55">
        <f t="shared" ref="G257:G296" si="29">WEEKNUM(H257-1)</f>
        <v>47</v>
      </c>
      <c r="H257" s="56">
        <v>44157</v>
      </c>
      <c r="I257" s="41"/>
      <c r="J257" s="57"/>
      <c r="K257" s="57">
        <f t="shared" si="23"/>
        <v>328.76712328767121</v>
      </c>
      <c r="L257" s="58">
        <f t="shared" si="24"/>
        <v>184109.58904109587</v>
      </c>
      <c r="M257" s="57"/>
      <c r="N257" s="42"/>
      <c r="O257" s="58"/>
      <c r="P257" s="58">
        <f t="shared" si="28"/>
        <v>184109.58904109587</v>
      </c>
      <c r="Q257" s="58" t="str">
        <f t="shared" si="26"/>
        <v/>
      </c>
      <c r="R257" s="58" t="str">
        <f t="shared" si="27"/>
        <v/>
      </c>
      <c r="S257" s="46"/>
    </row>
    <row r="258" spans="1:19" x14ac:dyDescent="0.2">
      <c r="A258" s="46"/>
      <c r="B258" s="46"/>
      <c r="C258" s="46"/>
      <c r="D258" s="58"/>
      <c r="E258" s="54"/>
      <c r="F258" s="46"/>
      <c r="G258" s="55">
        <f t="shared" si="29"/>
        <v>48</v>
      </c>
      <c r="H258" s="56">
        <v>44158</v>
      </c>
      <c r="I258" s="41"/>
      <c r="J258" s="57"/>
      <c r="K258" s="57">
        <f t="shared" si="23"/>
        <v>328.76712328767121</v>
      </c>
      <c r="L258" s="58">
        <f t="shared" si="24"/>
        <v>184109.58904109587</v>
      </c>
      <c r="M258" s="57"/>
      <c r="N258" s="42"/>
      <c r="O258" s="58"/>
      <c r="P258" s="58">
        <f t="shared" si="28"/>
        <v>184109.58904109587</v>
      </c>
      <c r="Q258" s="58">
        <f t="shared" si="26"/>
        <v>1288767.1232876712</v>
      </c>
      <c r="R258" s="58">
        <f t="shared" si="27"/>
        <v>1288767.1232876712</v>
      </c>
      <c r="S258" s="46"/>
    </row>
    <row r="259" spans="1:19" x14ac:dyDescent="0.2">
      <c r="A259" s="46"/>
      <c r="B259" s="46"/>
      <c r="C259" s="46"/>
      <c r="D259" s="58"/>
      <c r="E259" s="54"/>
      <c r="F259" s="46"/>
      <c r="G259" s="55">
        <f t="shared" si="29"/>
        <v>48</v>
      </c>
      <c r="H259" s="56">
        <v>44159</v>
      </c>
      <c r="I259" s="41"/>
      <c r="J259" s="57"/>
      <c r="K259" s="57">
        <f t="shared" si="23"/>
        <v>328.76712328767121</v>
      </c>
      <c r="L259" s="58">
        <f t="shared" si="24"/>
        <v>184109.58904109587</v>
      </c>
      <c r="M259" s="57"/>
      <c r="N259" s="42"/>
      <c r="O259" s="58"/>
      <c r="P259" s="58">
        <f t="shared" si="28"/>
        <v>184109.58904109587</v>
      </c>
      <c r="Q259" s="58" t="str">
        <f t="shared" si="26"/>
        <v/>
      </c>
      <c r="R259" s="58" t="str">
        <f t="shared" si="27"/>
        <v/>
      </c>
      <c r="S259" s="46"/>
    </row>
    <row r="260" spans="1:19" x14ac:dyDescent="0.2">
      <c r="A260" s="46"/>
      <c r="B260" s="46"/>
      <c r="C260" s="46"/>
      <c r="D260" s="58"/>
      <c r="E260" s="54"/>
      <c r="F260" s="46"/>
      <c r="G260" s="55">
        <f t="shared" si="29"/>
        <v>48</v>
      </c>
      <c r="H260" s="56">
        <v>44160</v>
      </c>
      <c r="I260" s="41"/>
      <c r="J260" s="57"/>
      <c r="K260" s="57">
        <f t="shared" si="23"/>
        <v>328.76712328767121</v>
      </c>
      <c r="L260" s="58">
        <f t="shared" si="24"/>
        <v>184109.58904109587</v>
      </c>
      <c r="M260" s="57"/>
      <c r="N260" s="42"/>
      <c r="O260" s="58"/>
      <c r="P260" s="58">
        <f t="shared" si="28"/>
        <v>184109.58904109587</v>
      </c>
      <c r="Q260" s="58" t="str">
        <f t="shared" si="26"/>
        <v/>
      </c>
      <c r="R260" s="58" t="str">
        <f t="shared" si="27"/>
        <v/>
      </c>
      <c r="S260" s="46"/>
    </row>
    <row r="261" spans="1:19" x14ac:dyDescent="0.2">
      <c r="A261" s="46"/>
      <c r="B261" s="46"/>
      <c r="C261" s="46"/>
      <c r="D261" s="58"/>
      <c r="E261" s="54"/>
      <c r="F261" s="46"/>
      <c r="G261" s="55">
        <f t="shared" si="29"/>
        <v>48</v>
      </c>
      <c r="H261" s="56">
        <v>44161</v>
      </c>
      <c r="I261" s="41"/>
      <c r="J261" s="57"/>
      <c r="K261" s="57">
        <f t="shared" si="23"/>
        <v>328.76712328767121</v>
      </c>
      <c r="L261" s="58">
        <f t="shared" si="24"/>
        <v>184109.58904109587</v>
      </c>
      <c r="M261" s="57"/>
      <c r="N261" s="42"/>
      <c r="O261" s="58"/>
      <c r="P261" s="58">
        <f t="shared" si="28"/>
        <v>184109.58904109587</v>
      </c>
      <c r="Q261" s="58" t="str">
        <f t="shared" si="26"/>
        <v/>
      </c>
      <c r="R261" s="58" t="str">
        <f t="shared" si="27"/>
        <v/>
      </c>
      <c r="S261" s="46"/>
    </row>
    <row r="262" spans="1:19" x14ac:dyDescent="0.2">
      <c r="A262" s="46"/>
      <c r="B262" s="46"/>
      <c r="C262" s="46"/>
      <c r="D262" s="58"/>
      <c r="E262" s="54"/>
      <c r="F262" s="46"/>
      <c r="G262" s="55">
        <f t="shared" si="29"/>
        <v>48</v>
      </c>
      <c r="H262" s="56">
        <v>44162</v>
      </c>
      <c r="I262" s="41"/>
      <c r="J262" s="57"/>
      <c r="K262" s="57">
        <f t="shared" ref="K262:K296" si="30">$D$10-I262</f>
        <v>328.76712328767121</v>
      </c>
      <c r="L262" s="58">
        <f t="shared" ref="L262:L296" si="31">IF(K262&gt;0,K262*$D$19,0)</f>
        <v>184109.58904109587</v>
      </c>
      <c r="M262" s="57"/>
      <c r="N262" s="42"/>
      <c r="O262" s="58"/>
      <c r="P262" s="58">
        <f t="shared" si="28"/>
        <v>184109.58904109587</v>
      </c>
      <c r="Q262" s="58" t="str">
        <f t="shared" si="26"/>
        <v/>
      </c>
      <c r="R262" s="58" t="str">
        <f t="shared" si="27"/>
        <v/>
      </c>
      <c r="S262" s="46"/>
    </row>
    <row r="263" spans="1:19" x14ac:dyDescent="0.2">
      <c r="A263" s="46"/>
      <c r="B263" s="46"/>
      <c r="C263" s="46"/>
      <c r="D263" s="58"/>
      <c r="E263" s="54"/>
      <c r="F263" s="46"/>
      <c r="G263" s="55">
        <f t="shared" si="29"/>
        <v>48</v>
      </c>
      <c r="H263" s="56">
        <v>44163</v>
      </c>
      <c r="I263" s="41"/>
      <c r="J263" s="57"/>
      <c r="K263" s="57">
        <f t="shared" si="30"/>
        <v>328.76712328767121</v>
      </c>
      <c r="L263" s="58">
        <f t="shared" si="31"/>
        <v>184109.58904109587</v>
      </c>
      <c r="M263" s="57"/>
      <c r="N263" s="42"/>
      <c r="O263" s="58"/>
      <c r="P263" s="58">
        <f t="shared" si="28"/>
        <v>184109.58904109587</v>
      </c>
      <c r="Q263" s="58" t="str">
        <f t="shared" si="26"/>
        <v/>
      </c>
      <c r="R263" s="58" t="str">
        <f t="shared" si="27"/>
        <v/>
      </c>
      <c r="S263" s="46"/>
    </row>
    <row r="264" spans="1:19" x14ac:dyDescent="0.2">
      <c r="A264" s="46"/>
      <c r="B264" s="46"/>
      <c r="C264" s="46"/>
      <c r="D264" s="58"/>
      <c r="E264" s="54"/>
      <c r="F264" s="46"/>
      <c r="G264" s="55">
        <f t="shared" si="29"/>
        <v>48</v>
      </c>
      <c r="H264" s="56">
        <v>44164</v>
      </c>
      <c r="I264" s="41"/>
      <c r="J264" s="57"/>
      <c r="K264" s="57">
        <f t="shared" si="30"/>
        <v>328.76712328767121</v>
      </c>
      <c r="L264" s="58">
        <f t="shared" si="31"/>
        <v>184109.58904109587</v>
      </c>
      <c r="M264" s="57"/>
      <c r="N264" s="42"/>
      <c r="O264" s="58"/>
      <c r="P264" s="58">
        <f t="shared" si="28"/>
        <v>184109.58904109587</v>
      </c>
      <c r="Q264" s="58" t="str">
        <f t="shared" si="26"/>
        <v/>
      </c>
      <c r="R264" s="58" t="str">
        <f t="shared" si="27"/>
        <v/>
      </c>
      <c r="S264" s="46"/>
    </row>
    <row r="265" spans="1:19" x14ac:dyDescent="0.2">
      <c r="A265" s="46"/>
      <c r="B265" s="46"/>
      <c r="C265" s="46"/>
      <c r="D265" s="58"/>
      <c r="E265" s="54"/>
      <c r="F265" s="46"/>
      <c r="G265" s="55">
        <f t="shared" si="29"/>
        <v>49</v>
      </c>
      <c r="H265" s="56">
        <v>44165</v>
      </c>
      <c r="I265" s="41"/>
      <c r="J265" s="57"/>
      <c r="K265" s="57">
        <f t="shared" si="30"/>
        <v>328.76712328767121</v>
      </c>
      <c r="L265" s="58">
        <f t="shared" si="31"/>
        <v>184109.58904109587</v>
      </c>
      <c r="M265" s="57"/>
      <c r="N265" s="42"/>
      <c r="O265" s="58"/>
      <c r="P265" s="58">
        <f t="shared" si="28"/>
        <v>184109.58904109587</v>
      </c>
      <c r="Q265" s="58">
        <f t="shared" si="26"/>
        <v>1288767.1232876712</v>
      </c>
      <c r="R265" s="58">
        <f t="shared" si="27"/>
        <v>1288767.1232876712</v>
      </c>
      <c r="S265" s="46"/>
    </row>
    <row r="266" spans="1:19" x14ac:dyDescent="0.2">
      <c r="A266" s="46"/>
      <c r="B266" s="46"/>
      <c r="C266" s="46"/>
      <c r="D266" s="58"/>
      <c r="E266" s="54"/>
      <c r="F266" s="46"/>
      <c r="G266" s="55">
        <f t="shared" si="29"/>
        <v>49</v>
      </c>
      <c r="H266" s="56">
        <v>44166</v>
      </c>
      <c r="I266" s="41"/>
      <c r="J266" s="57"/>
      <c r="K266" s="57">
        <f t="shared" si="30"/>
        <v>328.76712328767121</v>
      </c>
      <c r="L266" s="58">
        <f t="shared" si="31"/>
        <v>184109.58904109587</v>
      </c>
      <c r="M266" s="57"/>
      <c r="N266" s="42"/>
      <c r="O266" s="58"/>
      <c r="P266" s="58">
        <f t="shared" si="28"/>
        <v>184109.58904109587</v>
      </c>
      <c r="Q266" s="58" t="str">
        <f t="shared" si="26"/>
        <v/>
      </c>
      <c r="R266" s="58" t="str">
        <f t="shared" si="27"/>
        <v/>
      </c>
      <c r="S266" s="46"/>
    </row>
    <row r="267" spans="1:19" x14ac:dyDescent="0.2">
      <c r="A267" s="46"/>
      <c r="B267" s="46"/>
      <c r="C267" s="46"/>
      <c r="D267" s="58"/>
      <c r="E267" s="54"/>
      <c r="F267" s="46"/>
      <c r="G267" s="55">
        <f t="shared" si="29"/>
        <v>49</v>
      </c>
      <c r="H267" s="56">
        <v>44167</v>
      </c>
      <c r="I267" s="41"/>
      <c r="J267" s="57"/>
      <c r="K267" s="57">
        <f t="shared" si="30"/>
        <v>328.76712328767121</v>
      </c>
      <c r="L267" s="58">
        <f t="shared" si="31"/>
        <v>184109.58904109587</v>
      </c>
      <c r="M267" s="57"/>
      <c r="N267" s="42"/>
      <c r="O267" s="58"/>
      <c r="P267" s="58">
        <f t="shared" si="28"/>
        <v>184109.58904109587</v>
      </c>
      <c r="Q267" s="58" t="str">
        <f t="shared" si="26"/>
        <v/>
      </c>
      <c r="R267" s="58" t="str">
        <f t="shared" si="27"/>
        <v/>
      </c>
      <c r="S267" s="46"/>
    </row>
    <row r="268" spans="1:19" x14ac:dyDescent="0.2">
      <c r="A268" s="46"/>
      <c r="B268" s="46"/>
      <c r="C268" s="46"/>
      <c r="D268" s="58"/>
      <c r="E268" s="54"/>
      <c r="F268" s="46"/>
      <c r="G268" s="55">
        <f t="shared" si="29"/>
        <v>49</v>
      </c>
      <c r="H268" s="56">
        <v>44168</v>
      </c>
      <c r="I268" s="41"/>
      <c r="J268" s="57"/>
      <c r="K268" s="57">
        <f t="shared" si="30"/>
        <v>328.76712328767121</v>
      </c>
      <c r="L268" s="58">
        <f t="shared" si="31"/>
        <v>184109.58904109587</v>
      </c>
      <c r="M268" s="57"/>
      <c r="N268" s="42"/>
      <c r="O268" s="58"/>
      <c r="P268" s="58">
        <f t="shared" si="28"/>
        <v>184109.58904109587</v>
      </c>
      <c r="Q268" s="58" t="str">
        <f t="shared" si="26"/>
        <v/>
      </c>
      <c r="R268" s="58" t="str">
        <f t="shared" si="27"/>
        <v/>
      </c>
      <c r="S268" s="46"/>
    </row>
    <row r="269" spans="1:19" x14ac:dyDescent="0.2">
      <c r="A269" s="46"/>
      <c r="B269" s="46"/>
      <c r="C269" s="46"/>
      <c r="D269" s="58"/>
      <c r="E269" s="54"/>
      <c r="F269" s="46"/>
      <c r="G269" s="55">
        <f t="shared" si="29"/>
        <v>49</v>
      </c>
      <c r="H269" s="56">
        <v>44169</v>
      </c>
      <c r="I269" s="41"/>
      <c r="J269" s="57"/>
      <c r="K269" s="57">
        <f t="shared" si="30"/>
        <v>328.76712328767121</v>
      </c>
      <c r="L269" s="58">
        <f t="shared" si="31"/>
        <v>184109.58904109587</v>
      </c>
      <c r="M269" s="57"/>
      <c r="N269" s="42"/>
      <c r="O269" s="58"/>
      <c r="P269" s="58">
        <f t="shared" si="28"/>
        <v>184109.58904109587</v>
      </c>
      <c r="Q269" s="58" t="str">
        <f t="shared" ref="Q269:Q296" si="32">IF(WEEKDAY(H269-1)=$A$21,SUMIFS($P:$P,$G:$G,WEEKNUM(H269-1)-1),"")</f>
        <v/>
      </c>
      <c r="R269" s="58" t="str">
        <f t="shared" ref="R269:R296" si="33">IFERROR(VLOOKUP(H269-$C$22,$H$6:$R$296,10,FALSE),"")</f>
        <v/>
      </c>
      <c r="S269" s="46"/>
    </row>
    <row r="270" spans="1:19" x14ac:dyDescent="0.2">
      <c r="A270" s="46"/>
      <c r="B270" s="46"/>
      <c r="C270" s="46"/>
      <c r="D270" s="58"/>
      <c r="E270" s="54"/>
      <c r="F270" s="46"/>
      <c r="G270" s="55">
        <f t="shared" si="29"/>
        <v>49</v>
      </c>
      <c r="H270" s="56">
        <v>44170</v>
      </c>
      <c r="I270" s="41"/>
      <c r="J270" s="57"/>
      <c r="K270" s="57">
        <f t="shared" si="30"/>
        <v>328.76712328767121</v>
      </c>
      <c r="L270" s="58">
        <f t="shared" si="31"/>
        <v>184109.58904109587</v>
      </c>
      <c r="M270" s="57"/>
      <c r="N270" s="42"/>
      <c r="O270" s="58"/>
      <c r="P270" s="58">
        <f t="shared" ref="P270:P296" si="34">L270</f>
        <v>184109.58904109587</v>
      </c>
      <c r="Q270" s="58" t="str">
        <f t="shared" si="32"/>
        <v/>
      </c>
      <c r="R270" s="58" t="str">
        <f t="shared" si="33"/>
        <v/>
      </c>
      <c r="S270" s="46"/>
    </row>
    <row r="271" spans="1:19" x14ac:dyDescent="0.2">
      <c r="A271" s="46"/>
      <c r="B271" s="46"/>
      <c r="C271" s="46"/>
      <c r="D271" s="58"/>
      <c r="E271" s="54"/>
      <c r="F271" s="46"/>
      <c r="G271" s="55">
        <f t="shared" si="29"/>
        <v>49</v>
      </c>
      <c r="H271" s="56">
        <v>44171</v>
      </c>
      <c r="I271" s="41"/>
      <c r="J271" s="57"/>
      <c r="K271" s="57">
        <f t="shared" si="30"/>
        <v>328.76712328767121</v>
      </c>
      <c r="L271" s="58">
        <f t="shared" si="31"/>
        <v>184109.58904109587</v>
      </c>
      <c r="M271" s="57"/>
      <c r="N271" s="42"/>
      <c r="O271" s="58"/>
      <c r="P271" s="58">
        <f t="shared" si="34"/>
        <v>184109.58904109587</v>
      </c>
      <c r="Q271" s="58" t="str">
        <f t="shared" si="32"/>
        <v/>
      </c>
      <c r="R271" s="58" t="str">
        <f t="shared" si="33"/>
        <v/>
      </c>
      <c r="S271" s="46"/>
    </row>
    <row r="272" spans="1:19" x14ac:dyDescent="0.2">
      <c r="A272" s="46"/>
      <c r="B272" s="46"/>
      <c r="C272" s="46"/>
      <c r="D272" s="58"/>
      <c r="E272" s="54"/>
      <c r="F272" s="46"/>
      <c r="G272" s="55">
        <f t="shared" si="29"/>
        <v>50</v>
      </c>
      <c r="H272" s="56">
        <v>44172</v>
      </c>
      <c r="I272" s="41"/>
      <c r="J272" s="57"/>
      <c r="K272" s="57">
        <f t="shared" si="30"/>
        <v>328.76712328767121</v>
      </c>
      <c r="L272" s="58">
        <f t="shared" si="31"/>
        <v>184109.58904109587</v>
      </c>
      <c r="M272" s="57"/>
      <c r="N272" s="42"/>
      <c r="O272" s="58"/>
      <c r="P272" s="58">
        <f t="shared" si="34"/>
        <v>184109.58904109587</v>
      </c>
      <c r="Q272" s="58">
        <f t="shared" si="32"/>
        <v>1288767.1232876712</v>
      </c>
      <c r="R272" s="58">
        <f t="shared" si="33"/>
        <v>1288767.1232876712</v>
      </c>
      <c r="S272" s="46"/>
    </row>
    <row r="273" spans="1:19" x14ac:dyDescent="0.2">
      <c r="A273" s="46"/>
      <c r="B273" s="46"/>
      <c r="C273" s="46"/>
      <c r="D273" s="58"/>
      <c r="E273" s="54"/>
      <c r="F273" s="46"/>
      <c r="G273" s="55">
        <f t="shared" si="29"/>
        <v>50</v>
      </c>
      <c r="H273" s="56">
        <v>44173</v>
      </c>
      <c r="I273" s="41"/>
      <c r="J273" s="57"/>
      <c r="K273" s="57">
        <f t="shared" si="30"/>
        <v>328.76712328767121</v>
      </c>
      <c r="L273" s="58">
        <f t="shared" si="31"/>
        <v>184109.58904109587</v>
      </c>
      <c r="M273" s="57"/>
      <c r="N273" s="42"/>
      <c r="O273" s="58"/>
      <c r="P273" s="58">
        <f t="shared" si="34"/>
        <v>184109.58904109587</v>
      </c>
      <c r="Q273" s="58" t="str">
        <f t="shared" si="32"/>
        <v/>
      </c>
      <c r="R273" s="58" t="str">
        <f t="shared" si="33"/>
        <v/>
      </c>
      <c r="S273" s="46"/>
    </row>
    <row r="274" spans="1:19" x14ac:dyDescent="0.2">
      <c r="A274" s="46"/>
      <c r="B274" s="46"/>
      <c r="C274" s="46"/>
      <c r="D274" s="58"/>
      <c r="E274" s="54"/>
      <c r="F274" s="46"/>
      <c r="G274" s="55">
        <f t="shared" si="29"/>
        <v>50</v>
      </c>
      <c r="H274" s="56">
        <v>44174</v>
      </c>
      <c r="I274" s="41"/>
      <c r="J274" s="57"/>
      <c r="K274" s="57">
        <f t="shared" si="30"/>
        <v>328.76712328767121</v>
      </c>
      <c r="L274" s="58">
        <f t="shared" si="31"/>
        <v>184109.58904109587</v>
      </c>
      <c r="M274" s="57"/>
      <c r="N274" s="42"/>
      <c r="O274" s="58"/>
      <c r="P274" s="58">
        <f t="shared" si="34"/>
        <v>184109.58904109587</v>
      </c>
      <c r="Q274" s="58" t="str">
        <f t="shared" si="32"/>
        <v/>
      </c>
      <c r="R274" s="58" t="str">
        <f t="shared" si="33"/>
        <v/>
      </c>
      <c r="S274" s="46"/>
    </row>
    <row r="275" spans="1:19" x14ac:dyDescent="0.2">
      <c r="A275" s="46"/>
      <c r="B275" s="46"/>
      <c r="C275" s="46"/>
      <c r="D275" s="58"/>
      <c r="E275" s="54"/>
      <c r="F275" s="46"/>
      <c r="G275" s="55">
        <f t="shared" si="29"/>
        <v>50</v>
      </c>
      <c r="H275" s="56">
        <v>44175</v>
      </c>
      <c r="I275" s="41"/>
      <c r="J275" s="57"/>
      <c r="K275" s="57">
        <f t="shared" si="30"/>
        <v>328.76712328767121</v>
      </c>
      <c r="L275" s="58">
        <f t="shared" si="31"/>
        <v>184109.58904109587</v>
      </c>
      <c r="M275" s="57"/>
      <c r="N275" s="42"/>
      <c r="O275" s="58"/>
      <c r="P275" s="58">
        <f t="shared" si="34"/>
        <v>184109.58904109587</v>
      </c>
      <c r="Q275" s="58" t="str">
        <f t="shared" si="32"/>
        <v/>
      </c>
      <c r="R275" s="58" t="str">
        <f t="shared" si="33"/>
        <v/>
      </c>
      <c r="S275" s="46"/>
    </row>
    <row r="276" spans="1:19" x14ac:dyDescent="0.2">
      <c r="A276" s="46"/>
      <c r="B276" s="46"/>
      <c r="C276" s="46"/>
      <c r="D276" s="58"/>
      <c r="E276" s="54"/>
      <c r="F276" s="46"/>
      <c r="G276" s="55">
        <f t="shared" si="29"/>
        <v>50</v>
      </c>
      <c r="H276" s="56">
        <v>44176</v>
      </c>
      <c r="I276" s="41"/>
      <c r="J276" s="57"/>
      <c r="K276" s="57">
        <f t="shared" si="30"/>
        <v>328.76712328767121</v>
      </c>
      <c r="L276" s="58">
        <f t="shared" si="31"/>
        <v>184109.58904109587</v>
      </c>
      <c r="M276" s="57"/>
      <c r="N276" s="42"/>
      <c r="O276" s="58"/>
      <c r="P276" s="58">
        <f t="shared" si="34"/>
        <v>184109.58904109587</v>
      </c>
      <c r="Q276" s="58" t="str">
        <f t="shared" si="32"/>
        <v/>
      </c>
      <c r="R276" s="58" t="str">
        <f t="shared" si="33"/>
        <v/>
      </c>
      <c r="S276" s="46"/>
    </row>
    <row r="277" spans="1:19" x14ac:dyDescent="0.2">
      <c r="A277" s="46"/>
      <c r="B277" s="46"/>
      <c r="C277" s="46"/>
      <c r="D277" s="58"/>
      <c r="E277" s="54"/>
      <c r="F277" s="46"/>
      <c r="G277" s="55">
        <f t="shared" si="29"/>
        <v>50</v>
      </c>
      <c r="H277" s="56">
        <v>44177</v>
      </c>
      <c r="I277" s="41"/>
      <c r="J277" s="57"/>
      <c r="K277" s="57">
        <f t="shared" si="30"/>
        <v>328.76712328767121</v>
      </c>
      <c r="L277" s="58">
        <f t="shared" si="31"/>
        <v>184109.58904109587</v>
      </c>
      <c r="M277" s="57"/>
      <c r="N277" s="42"/>
      <c r="O277" s="58"/>
      <c r="P277" s="58">
        <f t="shared" si="34"/>
        <v>184109.58904109587</v>
      </c>
      <c r="Q277" s="58" t="str">
        <f t="shared" si="32"/>
        <v/>
      </c>
      <c r="R277" s="58" t="str">
        <f t="shared" si="33"/>
        <v/>
      </c>
      <c r="S277" s="46"/>
    </row>
    <row r="278" spans="1:19" x14ac:dyDescent="0.2">
      <c r="A278" s="46"/>
      <c r="B278" s="46"/>
      <c r="C278" s="46"/>
      <c r="D278" s="58"/>
      <c r="E278" s="54"/>
      <c r="F278" s="46"/>
      <c r="G278" s="55">
        <f t="shared" si="29"/>
        <v>50</v>
      </c>
      <c r="H278" s="56">
        <v>44178</v>
      </c>
      <c r="I278" s="41"/>
      <c r="J278" s="57"/>
      <c r="K278" s="57">
        <f t="shared" si="30"/>
        <v>328.76712328767121</v>
      </c>
      <c r="L278" s="58">
        <f t="shared" si="31"/>
        <v>184109.58904109587</v>
      </c>
      <c r="M278" s="57"/>
      <c r="N278" s="42"/>
      <c r="O278" s="58"/>
      <c r="P278" s="58">
        <f t="shared" si="34"/>
        <v>184109.58904109587</v>
      </c>
      <c r="Q278" s="58" t="str">
        <f t="shared" si="32"/>
        <v/>
      </c>
      <c r="R278" s="58" t="str">
        <f t="shared" si="33"/>
        <v/>
      </c>
      <c r="S278" s="46"/>
    </row>
    <row r="279" spans="1:19" x14ac:dyDescent="0.2">
      <c r="A279" s="46"/>
      <c r="B279" s="46"/>
      <c r="C279" s="46"/>
      <c r="D279" s="58"/>
      <c r="E279" s="54"/>
      <c r="F279" s="46"/>
      <c r="G279" s="55">
        <f t="shared" si="29"/>
        <v>51</v>
      </c>
      <c r="H279" s="56">
        <v>44179</v>
      </c>
      <c r="I279" s="41"/>
      <c r="J279" s="57"/>
      <c r="K279" s="57">
        <f t="shared" si="30"/>
        <v>328.76712328767121</v>
      </c>
      <c r="L279" s="58">
        <f t="shared" si="31"/>
        <v>184109.58904109587</v>
      </c>
      <c r="M279" s="57"/>
      <c r="N279" s="42"/>
      <c r="O279" s="58"/>
      <c r="P279" s="58">
        <f t="shared" si="34"/>
        <v>184109.58904109587</v>
      </c>
      <c r="Q279" s="58">
        <f t="shared" si="32"/>
        <v>1288767.1232876712</v>
      </c>
      <c r="R279" s="58">
        <f t="shared" si="33"/>
        <v>1288767.1232876712</v>
      </c>
      <c r="S279" s="46"/>
    </row>
    <row r="280" spans="1:19" x14ac:dyDescent="0.2">
      <c r="A280" s="46"/>
      <c r="B280" s="46"/>
      <c r="C280" s="46"/>
      <c r="D280" s="58"/>
      <c r="E280" s="54"/>
      <c r="F280" s="46"/>
      <c r="G280" s="55">
        <f t="shared" si="29"/>
        <v>51</v>
      </c>
      <c r="H280" s="56">
        <v>44180</v>
      </c>
      <c r="I280" s="41"/>
      <c r="J280" s="57"/>
      <c r="K280" s="57">
        <f t="shared" si="30"/>
        <v>328.76712328767121</v>
      </c>
      <c r="L280" s="58">
        <f t="shared" si="31"/>
        <v>184109.58904109587</v>
      </c>
      <c r="M280" s="57"/>
      <c r="N280" s="42"/>
      <c r="O280" s="58"/>
      <c r="P280" s="58">
        <f t="shared" si="34"/>
        <v>184109.58904109587</v>
      </c>
      <c r="Q280" s="58" t="str">
        <f t="shared" si="32"/>
        <v/>
      </c>
      <c r="R280" s="58" t="str">
        <f t="shared" si="33"/>
        <v/>
      </c>
      <c r="S280" s="46"/>
    </row>
    <row r="281" spans="1:19" x14ac:dyDescent="0.2">
      <c r="A281" s="46"/>
      <c r="B281" s="46"/>
      <c r="C281" s="46"/>
      <c r="D281" s="58"/>
      <c r="E281" s="54"/>
      <c r="F281" s="46"/>
      <c r="G281" s="55">
        <f t="shared" si="29"/>
        <v>51</v>
      </c>
      <c r="H281" s="56">
        <v>44181</v>
      </c>
      <c r="I281" s="41"/>
      <c r="J281" s="57"/>
      <c r="K281" s="57">
        <f t="shared" si="30"/>
        <v>328.76712328767121</v>
      </c>
      <c r="L281" s="58">
        <f t="shared" si="31"/>
        <v>184109.58904109587</v>
      </c>
      <c r="M281" s="57"/>
      <c r="N281" s="42"/>
      <c r="O281" s="58"/>
      <c r="P281" s="58">
        <f t="shared" si="34"/>
        <v>184109.58904109587</v>
      </c>
      <c r="Q281" s="58" t="str">
        <f t="shared" si="32"/>
        <v/>
      </c>
      <c r="R281" s="58" t="str">
        <f t="shared" si="33"/>
        <v/>
      </c>
      <c r="S281" s="46"/>
    </row>
    <row r="282" spans="1:19" x14ac:dyDescent="0.2">
      <c r="A282" s="46"/>
      <c r="B282" s="46"/>
      <c r="C282" s="46"/>
      <c r="D282" s="58"/>
      <c r="E282" s="54"/>
      <c r="F282" s="46"/>
      <c r="G282" s="55">
        <f t="shared" si="29"/>
        <v>51</v>
      </c>
      <c r="H282" s="56">
        <v>44182</v>
      </c>
      <c r="I282" s="41"/>
      <c r="J282" s="57"/>
      <c r="K282" s="57">
        <f t="shared" si="30"/>
        <v>328.76712328767121</v>
      </c>
      <c r="L282" s="58">
        <f t="shared" si="31"/>
        <v>184109.58904109587</v>
      </c>
      <c r="M282" s="57"/>
      <c r="N282" s="42"/>
      <c r="O282" s="58"/>
      <c r="P282" s="58">
        <f t="shared" si="34"/>
        <v>184109.58904109587</v>
      </c>
      <c r="Q282" s="58" t="str">
        <f t="shared" si="32"/>
        <v/>
      </c>
      <c r="R282" s="58" t="str">
        <f t="shared" si="33"/>
        <v/>
      </c>
      <c r="S282" s="46"/>
    </row>
    <row r="283" spans="1:19" x14ac:dyDescent="0.2">
      <c r="A283" s="46"/>
      <c r="B283" s="46"/>
      <c r="C283" s="46"/>
      <c r="D283" s="58"/>
      <c r="E283" s="54"/>
      <c r="F283" s="46"/>
      <c r="G283" s="55">
        <f t="shared" si="29"/>
        <v>51</v>
      </c>
      <c r="H283" s="56">
        <v>44183</v>
      </c>
      <c r="I283" s="41"/>
      <c r="J283" s="57"/>
      <c r="K283" s="57">
        <f t="shared" si="30"/>
        <v>328.76712328767121</v>
      </c>
      <c r="L283" s="58">
        <f t="shared" si="31"/>
        <v>184109.58904109587</v>
      </c>
      <c r="M283" s="57"/>
      <c r="N283" s="42"/>
      <c r="O283" s="58"/>
      <c r="P283" s="58">
        <f t="shared" si="34"/>
        <v>184109.58904109587</v>
      </c>
      <c r="Q283" s="58" t="str">
        <f t="shared" si="32"/>
        <v/>
      </c>
      <c r="R283" s="58" t="str">
        <f t="shared" si="33"/>
        <v/>
      </c>
      <c r="S283" s="46"/>
    </row>
    <row r="284" spans="1:19" x14ac:dyDescent="0.2">
      <c r="A284" s="46"/>
      <c r="B284" s="46"/>
      <c r="C284" s="46"/>
      <c r="D284" s="58"/>
      <c r="E284" s="54"/>
      <c r="F284" s="46"/>
      <c r="G284" s="55">
        <f t="shared" si="29"/>
        <v>51</v>
      </c>
      <c r="H284" s="56">
        <v>44184</v>
      </c>
      <c r="I284" s="41"/>
      <c r="J284" s="57"/>
      <c r="K284" s="57">
        <f t="shared" si="30"/>
        <v>328.76712328767121</v>
      </c>
      <c r="L284" s="58">
        <f t="shared" si="31"/>
        <v>184109.58904109587</v>
      </c>
      <c r="M284" s="57"/>
      <c r="N284" s="42"/>
      <c r="O284" s="58"/>
      <c r="P284" s="58">
        <f t="shared" si="34"/>
        <v>184109.58904109587</v>
      </c>
      <c r="Q284" s="58" t="str">
        <f t="shared" si="32"/>
        <v/>
      </c>
      <c r="R284" s="58" t="str">
        <f t="shared" si="33"/>
        <v/>
      </c>
      <c r="S284" s="46"/>
    </row>
    <row r="285" spans="1:19" x14ac:dyDescent="0.2">
      <c r="A285" s="46"/>
      <c r="B285" s="46"/>
      <c r="C285" s="46"/>
      <c r="D285" s="58"/>
      <c r="E285" s="54"/>
      <c r="F285" s="46"/>
      <c r="G285" s="55">
        <f t="shared" si="29"/>
        <v>51</v>
      </c>
      <c r="H285" s="56">
        <v>44185</v>
      </c>
      <c r="I285" s="41"/>
      <c r="J285" s="57"/>
      <c r="K285" s="57">
        <f t="shared" si="30"/>
        <v>328.76712328767121</v>
      </c>
      <c r="L285" s="58">
        <f t="shared" si="31"/>
        <v>184109.58904109587</v>
      </c>
      <c r="M285" s="57"/>
      <c r="N285" s="42"/>
      <c r="O285" s="58"/>
      <c r="P285" s="58">
        <f t="shared" si="34"/>
        <v>184109.58904109587</v>
      </c>
      <c r="Q285" s="58" t="str">
        <f t="shared" si="32"/>
        <v/>
      </c>
      <c r="R285" s="58" t="str">
        <f t="shared" si="33"/>
        <v/>
      </c>
      <c r="S285" s="46"/>
    </row>
    <row r="286" spans="1:19" x14ac:dyDescent="0.2">
      <c r="A286" s="46"/>
      <c r="B286" s="46"/>
      <c r="C286" s="46"/>
      <c r="D286" s="58"/>
      <c r="E286" s="54"/>
      <c r="F286" s="46"/>
      <c r="G286" s="55">
        <f t="shared" si="29"/>
        <v>52</v>
      </c>
      <c r="H286" s="56">
        <v>44186</v>
      </c>
      <c r="I286" s="41"/>
      <c r="J286" s="57"/>
      <c r="K286" s="57">
        <f t="shared" si="30"/>
        <v>328.76712328767121</v>
      </c>
      <c r="L286" s="58">
        <f t="shared" si="31"/>
        <v>184109.58904109587</v>
      </c>
      <c r="M286" s="57"/>
      <c r="N286" s="42"/>
      <c r="O286" s="58"/>
      <c r="P286" s="58">
        <f t="shared" si="34"/>
        <v>184109.58904109587</v>
      </c>
      <c r="Q286" s="58">
        <f t="shared" si="32"/>
        <v>1288767.1232876712</v>
      </c>
      <c r="R286" s="58">
        <f t="shared" si="33"/>
        <v>1288767.1232876712</v>
      </c>
      <c r="S286" s="46"/>
    </row>
    <row r="287" spans="1:19" x14ac:dyDescent="0.2">
      <c r="A287" s="46"/>
      <c r="B287" s="46"/>
      <c r="C287" s="46"/>
      <c r="D287" s="58"/>
      <c r="E287" s="54"/>
      <c r="F287" s="46"/>
      <c r="G287" s="55">
        <f t="shared" si="29"/>
        <v>52</v>
      </c>
      <c r="H287" s="56">
        <v>44187</v>
      </c>
      <c r="I287" s="41"/>
      <c r="J287" s="57"/>
      <c r="K287" s="57">
        <f t="shared" si="30"/>
        <v>328.76712328767121</v>
      </c>
      <c r="L287" s="58">
        <f t="shared" si="31"/>
        <v>184109.58904109587</v>
      </c>
      <c r="M287" s="57"/>
      <c r="N287" s="42"/>
      <c r="O287" s="58"/>
      <c r="P287" s="58">
        <f t="shared" si="34"/>
        <v>184109.58904109587</v>
      </c>
      <c r="Q287" s="58" t="str">
        <f t="shared" si="32"/>
        <v/>
      </c>
      <c r="R287" s="58" t="str">
        <f t="shared" si="33"/>
        <v/>
      </c>
      <c r="S287" s="46"/>
    </row>
    <row r="288" spans="1:19" x14ac:dyDescent="0.2">
      <c r="A288" s="46"/>
      <c r="B288" s="46"/>
      <c r="C288" s="46"/>
      <c r="D288" s="58"/>
      <c r="E288" s="54"/>
      <c r="F288" s="46"/>
      <c r="G288" s="55">
        <f t="shared" si="29"/>
        <v>52</v>
      </c>
      <c r="H288" s="56">
        <v>44188</v>
      </c>
      <c r="I288" s="41"/>
      <c r="J288" s="57"/>
      <c r="K288" s="57">
        <f t="shared" si="30"/>
        <v>328.76712328767121</v>
      </c>
      <c r="L288" s="58">
        <f t="shared" si="31"/>
        <v>184109.58904109587</v>
      </c>
      <c r="M288" s="57"/>
      <c r="N288" s="42"/>
      <c r="O288" s="58"/>
      <c r="P288" s="58">
        <f t="shared" si="34"/>
        <v>184109.58904109587</v>
      </c>
      <c r="Q288" s="58" t="str">
        <f t="shared" si="32"/>
        <v/>
      </c>
      <c r="R288" s="58" t="str">
        <f t="shared" si="33"/>
        <v/>
      </c>
      <c r="S288" s="46"/>
    </row>
    <row r="289" spans="1:19" x14ac:dyDescent="0.2">
      <c r="A289" s="46"/>
      <c r="B289" s="46"/>
      <c r="C289" s="46"/>
      <c r="D289" s="58"/>
      <c r="E289" s="54"/>
      <c r="F289" s="46"/>
      <c r="G289" s="55">
        <f t="shared" si="29"/>
        <v>52</v>
      </c>
      <c r="H289" s="56">
        <v>44189</v>
      </c>
      <c r="I289" s="41"/>
      <c r="J289" s="57"/>
      <c r="K289" s="57">
        <f t="shared" si="30"/>
        <v>328.76712328767121</v>
      </c>
      <c r="L289" s="58">
        <f t="shared" si="31"/>
        <v>184109.58904109587</v>
      </c>
      <c r="M289" s="57"/>
      <c r="N289" s="42"/>
      <c r="O289" s="58"/>
      <c r="P289" s="58">
        <f t="shared" si="34"/>
        <v>184109.58904109587</v>
      </c>
      <c r="Q289" s="58" t="str">
        <f t="shared" si="32"/>
        <v/>
      </c>
      <c r="R289" s="58" t="str">
        <f t="shared" si="33"/>
        <v/>
      </c>
      <c r="S289" s="46"/>
    </row>
    <row r="290" spans="1:19" x14ac:dyDescent="0.2">
      <c r="A290" s="46"/>
      <c r="B290" s="46"/>
      <c r="C290" s="46"/>
      <c r="D290" s="58"/>
      <c r="E290" s="54"/>
      <c r="F290" s="46"/>
      <c r="G290" s="55">
        <f t="shared" si="29"/>
        <v>52</v>
      </c>
      <c r="H290" s="56">
        <v>44190</v>
      </c>
      <c r="I290" s="41"/>
      <c r="J290" s="57"/>
      <c r="K290" s="57">
        <f t="shared" si="30"/>
        <v>328.76712328767121</v>
      </c>
      <c r="L290" s="58">
        <f t="shared" si="31"/>
        <v>184109.58904109587</v>
      </c>
      <c r="M290" s="57"/>
      <c r="N290" s="42"/>
      <c r="O290" s="58"/>
      <c r="P290" s="58">
        <f t="shared" si="34"/>
        <v>184109.58904109587</v>
      </c>
      <c r="Q290" s="58" t="str">
        <f t="shared" si="32"/>
        <v/>
      </c>
      <c r="R290" s="58" t="str">
        <f t="shared" si="33"/>
        <v/>
      </c>
      <c r="S290" s="46"/>
    </row>
    <row r="291" spans="1:19" x14ac:dyDescent="0.2">
      <c r="A291" s="46"/>
      <c r="B291" s="46"/>
      <c r="C291" s="46"/>
      <c r="D291" s="58"/>
      <c r="E291" s="54"/>
      <c r="F291" s="46"/>
      <c r="G291" s="55">
        <f t="shared" si="29"/>
        <v>52</v>
      </c>
      <c r="H291" s="56">
        <v>44191</v>
      </c>
      <c r="I291" s="41"/>
      <c r="J291" s="57"/>
      <c r="K291" s="57">
        <f t="shared" si="30"/>
        <v>328.76712328767121</v>
      </c>
      <c r="L291" s="58">
        <f t="shared" si="31"/>
        <v>184109.58904109587</v>
      </c>
      <c r="M291" s="57"/>
      <c r="N291" s="42"/>
      <c r="O291" s="58"/>
      <c r="P291" s="58">
        <f t="shared" si="34"/>
        <v>184109.58904109587</v>
      </c>
      <c r="Q291" s="58" t="str">
        <f t="shared" si="32"/>
        <v/>
      </c>
      <c r="R291" s="58" t="str">
        <f t="shared" si="33"/>
        <v/>
      </c>
      <c r="S291" s="46"/>
    </row>
    <row r="292" spans="1:19" x14ac:dyDescent="0.2">
      <c r="A292" s="46"/>
      <c r="B292" s="46"/>
      <c r="C292" s="46"/>
      <c r="D292" s="58"/>
      <c r="E292" s="54"/>
      <c r="F292" s="46"/>
      <c r="G292" s="55">
        <f t="shared" si="29"/>
        <v>52</v>
      </c>
      <c r="H292" s="56">
        <v>44192</v>
      </c>
      <c r="I292" s="41"/>
      <c r="J292" s="57"/>
      <c r="K292" s="57">
        <f t="shared" si="30"/>
        <v>328.76712328767121</v>
      </c>
      <c r="L292" s="58">
        <f t="shared" si="31"/>
        <v>184109.58904109587</v>
      </c>
      <c r="M292" s="57"/>
      <c r="N292" s="42"/>
      <c r="O292" s="58"/>
      <c r="P292" s="58">
        <f t="shared" si="34"/>
        <v>184109.58904109587</v>
      </c>
      <c r="Q292" s="58" t="str">
        <f t="shared" si="32"/>
        <v/>
      </c>
      <c r="R292" s="58" t="str">
        <f t="shared" si="33"/>
        <v/>
      </c>
      <c r="S292" s="46"/>
    </row>
    <row r="293" spans="1:19" x14ac:dyDescent="0.2">
      <c r="A293" s="46"/>
      <c r="B293" s="46"/>
      <c r="C293" s="46"/>
      <c r="D293" s="58"/>
      <c r="E293" s="54"/>
      <c r="F293" s="46"/>
      <c r="G293" s="55">
        <f t="shared" si="29"/>
        <v>53</v>
      </c>
      <c r="H293" s="56">
        <v>44193</v>
      </c>
      <c r="I293" s="41"/>
      <c r="J293" s="57"/>
      <c r="K293" s="57">
        <f t="shared" si="30"/>
        <v>328.76712328767121</v>
      </c>
      <c r="L293" s="58">
        <f t="shared" si="31"/>
        <v>184109.58904109587</v>
      </c>
      <c r="M293" s="57"/>
      <c r="N293" s="42"/>
      <c r="O293" s="58"/>
      <c r="P293" s="58">
        <f t="shared" si="34"/>
        <v>184109.58904109587</v>
      </c>
      <c r="Q293" s="58">
        <f t="shared" si="32"/>
        <v>1288767.1232876712</v>
      </c>
      <c r="R293" s="58">
        <f t="shared" si="33"/>
        <v>1288767.1232876712</v>
      </c>
      <c r="S293" s="46"/>
    </row>
    <row r="294" spans="1:19" x14ac:dyDescent="0.2">
      <c r="A294" s="46"/>
      <c r="B294" s="46"/>
      <c r="C294" s="46"/>
      <c r="D294" s="58"/>
      <c r="E294" s="54"/>
      <c r="F294" s="46"/>
      <c r="G294" s="55">
        <f t="shared" si="29"/>
        <v>53</v>
      </c>
      <c r="H294" s="56">
        <v>44194</v>
      </c>
      <c r="I294" s="41"/>
      <c r="J294" s="57"/>
      <c r="K294" s="57">
        <f t="shared" si="30"/>
        <v>328.76712328767121</v>
      </c>
      <c r="L294" s="58">
        <f t="shared" si="31"/>
        <v>184109.58904109587</v>
      </c>
      <c r="M294" s="57"/>
      <c r="N294" s="42"/>
      <c r="O294" s="58"/>
      <c r="P294" s="58">
        <f t="shared" si="34"/>
        <v>184109.58904109587</v>
      </c>
      <c r="Q294" s="58" t="str">
        <f t="shared" si="32"/>
        <v/>
      </c>
      <c r="R294" s="58" t="str">
        <f t="shared" si="33"/>
        <v/>
      </c>
      <c r="S294" s="46"/>
    </row>
    <row r="295" spans="1:19" x14ac:dyDescent="0.2">
      <c r="A295" s="46"/>
      <c r="B295" s="46"/>
      <c r="C295" s="46"/>
      <c r="D295" s="58"/>
      <c r="E295" s="54"/>
      <c r="F295" s="46"/>
      <c r="G295" s="55">
        <f t="shared" si="29"/>
        <v>53</v>
      </c>
      <c r="H295" s="56">
        <v>44195</v>
      </c>
      <c r="I295" s="41"/>
      <c r="J295" s="57"/>
      <c r="K295" s="57">
        <f t="shared" si="30"/>
        <v>328.76712328767121</v>
      </c>
      <c r="L295" s="58">
        <f t="shared" si="31"/>
        <v>184109.58904109587</v>
      </c>
      <c r="M295" s="57"/>
      <c r="N295" s="42"/>
      <c r="O295" s="58"/>
      <c r="P295" s="58">
        <f t="shared" si="34"/>
        <v>184109.58904109587</v>
      </c>
      <c r="Q295" s="58" t="str">
        <f t="shared" si="32"/>
        <v/>
      </c>
      <c r="R295" s="58" t="str">
        <f t="shared" si="33"/>
        <v/>
      </c>
      <c r="S295" s="46"/>
    </row>
    <row r="296" spans="1:19" x14ac:dyDescent="0.2">
      <c r="A296" s="46"/>
      <c r="B296" s="46"/>
      <c r="C296" s="46"/>
      <c r="D296" s="46"/>
      <c r="E296" s="46"/>
      <c r="F296" s="46"/>
      <c r="G296" s="55">
        <f t="shared" si="29"/>
        <v>53</v>
      </c>
      <c r="H296" s="56">
        <v>44196</v>
      </c>
      <c r="I296" s="41"/>
      <c r="J296" s="57"/>
      <c r="K296" s="57">
        <f t="shared" si="30"/>
        <v>328.76712328767121</v>
      </c>
      <c r="L296" s="58">
        <f t="shared" si="31"/>
        <v>184109.58904109587</v>
      </c>
      <c r="M296" s="57"/>
      <c r="N296" s="42"/>
      <c r="O296" s="58"/>
      <c r="P296" s="58">
        <f t="shared" si="34"/>
        <v>184109.58904109587</v>
      </c>
      <c r="Q296" s="58" t="str">
        <f t="shared" si="32"/>
        <v/>
      </c>
      <c r="R296" s="58" t="str">
        <f t="shared" si="33"/>
        <v/>
      </c>
      <c r="S296" s="46"/>
    </row>
    <row r="297" spans="1:19" x14ac:dyDescent="0.2">
      <c r="A297" s="46"/>
      <c r="B297" s="46"/>
      <c r="C297" s="46"/>
      <c r="D297" s="46"/>
      <c r="E297" s="46"/>
      <c r="F297" s="46"/>
      <c r="G297" s="46"/>
      <c r="H297" s="46"/>
      <c r="I297" s="37"/>
      <c r="J297" s="46"/>
      <c r="K297" s="46"/>
      <c r="L297" s="46"/>
      <c r="M297" s="46"/>
      <c r="N297" s="37"/>
      <c r="O297" s="46"/>
      <c r="P297" s="46"/>
      <c r="Q297" s="46"/>
      <c r="R297" s="46"/>
      <c r="S297" s="46"/>
    </row>
  </sheetData>
  <sheetProtection password="B680" sheet="1" formatCells="0" formatColumns="0" formatRows="0" pivotTables="0"/>
  <mergeCells count="2">
    <mergeCell ref="C4:E4"/>
    <mergeCell ref="C5:E5"/>
  </mergeCells>
  <conditionalFormatting sqref="G6:H296 J6:M296 O6:P296 Q13:R296 N205:N296">
    <cfRule type="expression" dxfId="8" priority="14">
      <formula>WEEKDAY($H6-1)&gt;5</formula>
    </cfRule>
  </conditionalFormatting>
  <pageMargins left="0.7" right="0.7" top="0.78740157499999996" bottom="0.78740157499999996" header="0.3" footer="0.3"/>
  <pageSetup paperSize="9"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Dropdown!$L$13:$L$18</xm:f>
          </x14:formula1>
          <xm:sqref>C21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838A"/>
    <pageSetUpPr fitToPage="1"/>
  </sheetPr>
  <dimension ref="A1:J52"/>
  <sheetViews>
    <sheetView view="pageLayout" zoomScale="115" zoomScaleNormal="100" zoomScalePageLayoutView="115" workbookViewId="0"/>
  </sheetViews>
  <sheetFormatPr baseColWidth="10" defaultRowHeight="12.75" x14ac:dyDescent="0.2"/>
  <cols>
    <col min="1" max="1" width="3" customWidth="1"/>
    <col min="2" max="2" width="10.5703125" customWidth="1"/>
    <col min="3" max="3" width="9.5703125" customWidth="1"/>
    <col min="4" max="4" width="9" customWidth="1"/>
    <col min="5" max="5" width="13" customWidth="1"/>
    <col min="6" max="6" width="10.140625" customWidth="1"/>
    <col min="7" max="7" width="12.7109375" customWidth="1"/>
    <col min="8" max="8" width="3" customWidth="1"/>
    <col min="9" max="9" width="16.5703125" customWidth="1"/>
    <col min="10" max="10" width="3" customWidth="1"/>
  </cols>
  <sheetData>
    <row r="1" spans="1:10" x14ac:dyDescent="0.2">
      <c r="A1" s="8"/>
      <c r="B1" s="8"/>
      <c r="C1" s="8"/>
      <c r="D1" s="8"/>
      <c r="E1" s="8"/>
      <c r="F1" s="8"/>
      <c r="G1" s="8"/>
      <c r="H1" s="8"/>
      <c r="I1" s="8"/>
      <c r="J1" s="8"/>
    </row>
    <row r="2" spans="1:10" x14ac:dyDescent="0.2">
      <c r="A2" s="8"/>
      <c r="B2" s="65" t="s">
        <v>92</v>
      </c>
      <c r="C2" s="65"/>
      <c r="D2" s="65"/>
      <c r="E2" s="65"/>
      <c r="F2" s="8"/>
      <c r="G2" s="8" t="s">
        <v>73</v>
      </c>
      <c r="H2" s="8"/>
      <c r="I2" s="67" t="s">
        <v>1</v>
      </c>
      <c r="J2" s="8"/>
    </row>
    <row r="3" spans="1:10" x14ac:dyDescent="0.2">
      <c r="A3" s="8"/>
      <c r="B3" s="65"/>
      <c r="C3" s="65"/>
      <c r="D3" s="65"/>
      <c r="E3" s="65"/>
      <c r="F3" s="8"/>
      <c r="G3" s="8"/>
      <c r="H3" s="8"/>
      <c r="I3" s="8"/>
      <c r="J3" s="8"/>
    </row>
    <row r="4" spans="1:10" x14ac:dyDescent="0.2">
      <c r="A4" s="8"/>
      <c r="B4" s="65"/>
      <c r="C4" s="65"/>
      <c r="D4" s="65"/>
      <c r="E4" s="65"/>
      <c r="F4" s="8"/>
      <c r="G4" s="8"/>
      <c r="H4" s="8"/>
      <c r="I4" s="8"/>
      <c r="J4" s="8"/>
    </row>
    <row r="5" spans="1:10" x14ac:dyDescent="0.2">
      <c r="A5" s="8"/>
      <c r="B5" s="65"/>
      <c r="C5" s="65"/>
      <c r="D5" s="65"/>
      <c r="E5" s="65"/>
      <c r="F5" s="8"/>
      <c r="G5" s="8"/>
      <c r="H5" s="8"/>
      <c r="I5" s="8"/>
      <c r="J5" s="8"/>
    </row>
    <row r="6" spans="1:10" x14ac:dyDescent="0.2">
      <c r="A6" s="8"/>
      <c r="B6" s="8"/>
      <c r="C6" s="8"/>
      <c r="D6" s="8"/>
      <c r="E6" s="8"/>
      <c r="F6" s="8"/>
      <c r="G6" s="8"/>
      <c r="H6" s="8"/>
      <c r="I6" s="8"/>
      <c r="J6" s="8"/>
    </row>
    <row r="7" spans="1:10" x14ac:dyDescent="0.2">
      <c r="A7" s="8"/>
      <c r="B7" s="8"/>
      <c r="C7" s="8"/>
      <c r="D7" s="8"/>
      <c r="E7" s="8"/>
      <c r="F7" s="8"/>
      <c r="G7" s="8"/>
      <c r="H7" s="8"/>
      <c r="I7" s="8"/>
      <c r="J7" s="8"/>
    </row>
    <row r="8" spans="1:10" x14ac:dyDescent="0.2">
      <c r="A8" s="8"/>
      <c r="B8" s="15" t="s">
        <v>79</v>
      </c>
      <c r="C8" s="8"/>
      <c r="D8" s="8"/>
      <c r="E8" s="8"/>
      <c r="F8" s="8"/>
      <c r="G8" s="8"/>
      <c r="H8" s="8"/>
      <c r="I8" s="8"/>
      <c r="J8" s="8"/>
    </row>
    <row r="9" spans="1:10" x14ac:dyDescent="0.2">
      <c r="A9" s="8"/>
      <c r="B9" s="15" t="s">
        <v>83</v>
      </c>
      <c r="C9" s="8"/>
      <c r="D9" s="8"/>
      <c r="E9" s="8"/>
      <c r="F9" s="8"/>
      <c r="G9" s="8"/>
      <c r="H9" s="8"/>
      <c r="I9" s="8"/>
      <c r="J9" s="8"/>
    </row>
    <row r="10" spans="1:10" x14ac:dyDescent="0.2">
      <c r="A10" s="8"/>
      <c r="B10" s="15"/>
      <c r="C10" s="8"/>
      <c r="D10" s="8"/>
      <c r="E10" s="8"/>
      <c r="F10" s="8"/>
      <c r="G10" s="8"/>
      <c r="H10" s="8"/>
      <c r="I10" s="8"/>
      <c r="J10" s="8"/>
    </row>
    <row r="11" spans="1:10" x14ac:dyDescent="0.2">
      <c r="A11" s="8"/>
      <c r="B11" s="15" t="str">
        <f>'Corona-Pandemie Finanzierung'!C4</f>
        <v>Musterkrankenhaus GmbH</v>
      </c>
      <c r="C11" s="8"/>
      <c r="D11" s="11"/>
      <c r="E11" s="8"/>
      <c r="F11" s="8"/>
      <c r="G11" s="8"/>
      <c r="H11" s="8"/>
      <c r="I11" s="8"/>
      <c r="J11" s="8"/>
    </row>
    <row r="12" spans="1:10" x14ac:dyDescent="0.2">
      <c r="A12" s="8"/>
      <c r="B12" s="15" t="str">
        <f>'Corona-Pandemie Finanzierung'!C5</f>
        <v>1111-1111-1111-1111</v>
      </c>
      <c r="C12" s="8"/>
      <c r="D12" s="11"/>
      <c r="E12" s="8"/>
      <c r="F12" s="8"/>
      <c r="G12" s="8"/>
      <c r="H12" s="8"/>
      <c r="I12" s="8"/>
      <c r="J12" s="8"/>
    </row>
    <row r="13" spans="1:10" x14ac:dyDescent="0.2">
      <c r="A13" s="8"/>
      <c r="B13" s="8"/>
      <c r="C13" s="8"/>
      <c r="D13" s="11"/>
      <c r="E13" s="8"/>
      <c r="F13" s="8"/>
      <c r="G13" s="8"/>
      <c r="H13" s="8"/>
      <c r="I13" s="8"/>
      <c r="J13" s="8"/>
    </row>
    <row r="14" spans="1:10" x14ac:dyDescent="0.2">
      <c r="A14" s="8"/>
      <c r="B14" s="8" t="s">
        <v>84</v>
      </c>
      <c r="C14" s="8"/>
      <c r="D14" s="11"/>
      <c r="E14" s="8"/>
      <c r="F14" s="8"/>
      <c r="G14" s="8"/>
      <c r="H14" s="8"/>
      <c r="I14" s="8"/>
      <c r="J14" s="8"/>
    </row>
    <row r="15" spans="1:10" x14ac:dyDescent="0.2">
      <c r="A15" s="8"/>
      <c r="B15" s="8"/>
      <c r="C15" s="8"/>
      <c r="D15" s="8"/>
      <c r="E15" s="8"/>
      <c r="F15" s="8"/>
      <c r="G15" s="8"/>
      <c r="H15" s="8"/>
      <c r="I15" s="8"/>
      <c r="J15" s="8"/>
    </row>
    <row r="16" spans="1:10" x14ac:dyDescent="0.2">
      <c r="A16" s="8"/>
      <c r="B16" s="8" t="s">
        <v>85</v>
      </c>
      <c r="C16" s="8"/>
      <c r="D16" s="8"/>
      <c r="E16" s="8"/>
      <c r="F16" s="8"/>
      <c r="G16" s="8"/>
      <c r="H16" s="8"/>
      <c r="I16" s="8"/>
      <c r="J16" s="8"/>
    </row>
    <row r="17" spans="1:10" x14ac:dyDescent="0.2">
      <c r="A17" s="8"/>
      <c r="B17" s="8" t="s">
        <v>77</v>
      </c>
      <c r="C17" s="8"/>
      <c r="D17" s="33" t="str">
        <f>IFERROR(VLOOKUP($I$2,'Corona-Pandemie Finanzierung'!$G:$H,2,FALSE),"KW n.a.")</f>
        <v>KW n.a.</v>
      </c>
      <c r="E17" s="12" t="s">
        <v>71</v>
      </c>
      <c r="F17" s="33" t="str">
        <f>IFERROR(VLOOKUP($I$2,'Corona-Pandemie Finanzierung'!$G:$H,2,FALSE)+6,"KW n.a.")</f>
        <v>KW n.a.</v>
      </c>
      <c r="G17" s="24"/>
      <c r="H17" s="8"/>
      <c r="I17" s="8"/>
      <c r="J17" s="8"/>
    </row>
    <row r="18" spans="1:10" x14ac:dyDescent="0.2">
      <c r="A18" s="8"/>
      <c r="B18" s="8" t="s">
        <v>82</v>
      </c>
      <c r="C18" s="8"/>
      <c r="D18" s="11"/>
      <c r="E18" s="8"/>
      <c r="F18" s="8"/>
      <c r="G18" s="8"/>
      <c r="H18" s="8"/>
      <c r="I18" s="8"/>
      <c r="J18" s="8"/>
    </row>
    <row r="19" spans="1:10" x14ac:dyDescent="0.2">
      <c r="A19" s="8"/>
      <c r="B19" s="8"/>
      <c r="C19" s="8"/>
      <c r="D19" s="11"/>
      <c r="E19" s="8"/>
      <c r="F19" s="8"/>
      <c r="G19" s="8"/>
      <c r="H19" s="8"/>
      <c r="I19" s="8"/>
      <c r="J19" s="8"/>
    </row>
    <row r="20" spans="1:10" x14ac:dyDescent="0.2">
      <c r="A20" s="8"/>
      <c r="B20" s="15" t="s">
        <v>69</v>
      </c>
      <c r="C20" s="15"/>
      <c r="D20" s="16"/>
      <c r="E20" s="15"/>
      <c r="F20" s="8"/>
      <c r="G20" s="34">
        <f>E36</f>
        <v>0</v>
      </c>
      <c r="H20" s="18" t="s">
        <v>0</v>
      </c>
      <c r="I20" s="32"/>
      <c r="J20" s="8"/>
    </row>
    <row r="21" spans="1:10" x14ac:dyDescent="0.2">
      <c r="A21" s="8"/>
      <c r="B21" s="15" t="s">
        <v>70</v>
      </c>
      <c r="C21" s="15"/>
      <c r="D21" s="16"/>
      <c r="E21" s="15"/>
      <c r="F21" s="8"/>
      <c r="G21" s="34">
        <f>F36*'Corona-Pandemie Finanzierung'!D24</f>
        <v>0</v>
      </c>
      <c r="H21" s="18" t="s">
        <v>0</v>
      </c>
      <c r="I21" s="32"/>
      <c r="J21" s="8"/>
    </row>
    <row r="22" spans="1:10" x14ac:dyDescent="0.2">
      <c r="A22" s="8"/>
      <c r="B22" s="8"/>
      <c r="C22" s="8"/>
      <c r="D22" s="11"/>
      <c r="E22" s="8"/>
      <c r="F22" s="8"/>
      <c r="G22" s="8"/>
      <c r="H22" s="8"/>
      <c r="I22" s="8"/>
      <c r="J22" s="8"/>
    </row>
    <row r="23" spans="1:10" x14ac:dyDescent="0.2">
      <c r="A23" s="8"/>
      <c r="B23" s="8" t="s">
        <v>65</v>
      </c>
      <c r="C23" s="8"/>
      <c r="D23" s="11"/>
      <c r="E23" s="8"/>
      <c r="F23" s="8"/>
      <c r="G23" s="8"/>
      <c r="H23" s="8"/>
      <c r="I23" s="8"/>
      <c r="J23" s="8"/>
    </row>
    <row r="24" spans="1:10" x14ac:dyDescent="0.2">
      <c r="A24" s="8"/>
      <c r="B24" s="8"/>
      <c r="C24" s="8"/>
      <c r="D24" s="11"/>
      <c r="E24" s="8"/>
      <c r="F24" s="8"/>
      <c r="G24" s="8"/>
      <c r="H24" s="8"/>
      <c r="I24" s="8"/>
      <c r="J24" s="8"/>
    </row>
    <row r="25" spans="1:10" x14ac:dyDescent="0.2">
      <c r="A25" s="8"/>
      <c r="B25" s="8" t="s">
        <v>86</v>
      </c>
      <c r="C25" s="8"/>
      <c r="D25" s="11"/>
      <c r="E25" s="9">
        <f>'Corona-Pandemie Finanzierung'!D9</f>
        <v>120000</v>
      </c>
      <c r="F25" s="8"/>
      <c r="G25" s="8"/>
      <c r="H25" s="8"/>
      <c r="I25" s="8"/>
      <c r="J25" s="8"/>
    </row>
    <row r="26" spans="1:10" x14ac:dyDescent="0.2">
      <c r="A26" s="8"/>
      <c r="B26" s="15" t="s">
        <v>72</v>
      </c>
      <c r="C26" s="15"/>
      <c r="D26" s="11"/>
      <c r="E26" s="31">
        <f>'Corona-Pandemie Finanzierung'!D10</f>
        <v>328.76712328767121</v>
      </c>
      <c r="F26" s="8"/>
      <c r="G26" s="8"/>
      <c r="H26" s="8"/>
      <c r="I26" s="8"/>
      <c r="J26" s="8"/>
    </row>
    <row r="27" spans="1:10" x14ac:dyDescent="0.2">
      <c r="A27" s="8"/>
      <c r="B27" s="8"/>
      <c r="C27" s="8"/>
      <c r="D27" s="11"/>
      <c r="E27" s="8"/>
      <c r="F27" s="8"/>
      <c r="G27" s="8"/>
      <c r="H27" s="8"/>
      <c r="I27" s="8"/>
      <c r="J27" s="8"/>
    </row>
    <row r="28" spans="1:10" x14ac:dyDescent="0.2">
      <c r="A28" s="8"/>
      <c r="B28" s="23" t="s">
        <v>38</v>
      </c>
      <c r="C28" s="23" t="s">
        <v>74</v>
      </c>
      <c r="D28" s="23" t="s">
        <v>39</v>
      </c>
      <c r="E28" s="23" t="s">
        <v>42</v>
      </c>
      <c r="F28" s="23" t="s">
        <v>51</v>
      </c>
      <c r="G28" s="23" t="s">
        <v>81</v>
      </c>
      <c r="H28" s="8"/>
      <c r="I28" s="28" t="s">
        <v>75</v>
      </c>
      <c r="J28" s="8"/>
    </row>
    <row r="29" spans="1:10" x14ac:dyDescent="0.2">
      <c r="A29" s="8"/>
      <c r="B29" s="17" t="str">
        <f>D17</f>
        <v>KW n.a.</v>
      </c>
      <c r="C29" s="9">
        <f>SUMIFS('Corona-Pandemie Finanzierung'!I:I,'Corona-Pandemie Finanzierung'!$H:$H,Report!$B29)</f>
        <v>0</v>
      </c>
      <c r="D29" s="14">
        <f>SUMIFS('Corona-Pandemie Finanzierung'!K:K,'Corona-Pandemie Finanzierung'!$H:$H,Report!$B29)</f>
        <v>0</v>
      </c>
      <c r="E29" s="10">
        <f>SUMIFS('Corona-Pandemie Finanzierung'!L:L,'Corona-Pandemie Finanzierung'!$H:$H,Report!$B29)</f>
        <v>0</v>
      </c>
      <c r="F29" s="30">
        <f>SUMIFS('Corona-Pandemie Finanzierung'!N:N,'Corona-Pandemie Finanzierung'!$H:$H,Report!$B29)</f>
        <v>0</v>
      </c>
      <c r="G29" s="35">
        <f>F29*'Corona-Pandemie Finanzierung'!$D$24</f>
        <v>0</v>
      </c>
      <c r="H29" s="8"/>
      <c r="I29" s="26">
        <f t="shared" ref="I29:I35" si="0">E29+G29</f>
        <v>0</v>
      </c>
      <c r="J29" s="8"/>
    </row>
    <row r="30" spans="1:10" x14ac:dyDescent="0.2">
      <c r="A30" s="8"/>
      <c r="B30" s="17" t="e">
        <f>D17+1</f>
        <v>#VALUE!</v>
      </c>
      <c r="C30" s="9">
        <f>SUMIFS('Corona-Pandemie Finanzierung'!I:I,'Corona-Pandemie Finanzierung'!$H:$H,Report!$B30)</f>
        <v>0</v>
      </c>
      <c r="D30" s="14">
        <f>SUMIFS('Corona-Pandemie Finanzierung'!K:K,'Corona-Pandemie Finanzierung'!$H:$H,Report!$B30)</f>
        <v>0</v>
      </c>
      <c r="E30" s="10">
        <f>SUMIFS('Corona-Pandemie Finanzierung'!L:L,'Corona-Pandemie Finanzierung'!$H:$H,Report!$B30)</f>
        <v>0</v>
      </c>
      <c r="F30" s="30">
        <f>SUMIFS('Corona-Pandemie Finanzierung'!N:N,'Corona-Pandemie Finanzierung'!$H:$H,Report!$B30)</f>
        <v>0</v>
      </c>
      <c r="G30" s="35">
        <f>F30*'Corona-Pandemie Finanzierung'!$D$24</f>
        <v>0</v>
      </c>
      <c r="H30" s="8"/>
      <c r="I30" s="25">
        <f t="shared" si="0"/>
        <v>0</v>
      </c>
      <c r="J30" s="8"/>
    </row>
    <row r="31" spans="1:10" x14ac:dyDescent="0.2">
      <c r="A31" s="8"/>
      <c r="B31" s="17" t="e">
        <f>D17+2</f>
        <v>#VALUE!</v>
      </c>
      <c r="C31" s="9">
        <f>SUMIFS('Corona-Pandemie Finanzierung'!I:I,'Corona-Pandemie Finanzierung'!$H:$H,Report!$B31)</f>
        <v>0</v>
      </c>
      <c r="D31" s="14">
        <f>SUMIFS('Corona-Pandemie Finanzierung'!K:K,'Corona-Pandemie Finanzierung'!$H:$H,Report!$B31)</f>
        <v>0</v>
      </c>
      <c r="E31" s="10">
        <f>SUMIFS('Corona-Pandemie Finanzierung'!L:L,'Corona-Pandemie Finanzierung'!$H:$H,Report!$B31)</f>
        <v>0</v>
      </c>
      <c r="F31" s="30">
        <f>SUMIFS('Corona-Pandemie Finanzierung'!N:N,'Corona-Pandemie Finanzierung'!$H:$H,Report!$B31)</f>
        <v>0</v>
      </c>
      <c r="G31" s="35">
        <f>F31*'Corona-Pandemie Finanzierung'!$D$24</f>
        <v>0</v>
      </c>
      <c r="H31" s="8"/>
      <c r="I31" s="25">
        <f t="shared" si="0"/>
        <v>0</v>
      </c>
      <c r="J31" s="8"/>
    </row>
    <row r="32" spans="1:10" x14ac:dyDescent="0.2">
      <c r="A32" s="8"/>
      <c r="B32" s="17" t="e">
        <f>D17+3</f>
        <v>#VALUE!</v>
      </c>
      <c r="C32" s="9">
        <f>SUMIFS('Corona-Pandemie Finanzierung'!I:I,'Corona-Pandemie Finanzierung'!$H:$H,Report!$B32)</f>
        <v>0</v>
      </c>
      <c r="D32" s="14">
        <f>SUMIFS('Corona-Pandemie Finanzierung'!K:K,'Corona-Pandemie Finanzierung'!$H:$H,Report!$B32)</f>
        <v>0</v>
      </c>
      <c r="E32" s="10">
        <f>SUMIFS('Corona-Pandemie Finanzierung'!L:L,'Corona-Pandemie Finanzierung'!$H:$H,Report!$B32)</f>
        <v>0</v>
      </c>
      <c r="F32" s="30">
        <f>SUMIFS('Corona-Pandemie Finanzierung'!N:N,'Corona-Pandemie Finanzierung'!$H:$H,Report!$B32)</f>
        <v>0</v>
      </c>
      <c r="G32" s="35">
        <f>F32*'Corona-Pandemie Finanzierung'!$D$24</f>
        <v>0</v>
      </c>
      <c r="H32" s="8"/>
      <c r="I32" s="25">
        <f t="shared" si="0"/>
        <v>0</v>
      </c>
      <c r="J32" s="8"/>
    </row>
    <row r="33" spans="1:10" x14ac:dyDescent="0.2">
      <c r="A33" s="8"/>
      <c r="B33" s="17" t="e">
        <f>D17+4</f>
        <v>#VALUE!</v>
      </c>
      <c r="C33" s="9">
        <f>SUMIFS('Corona-Pandemie Finanzierung'!I:I,'Corona-Pandemie Finanzierung'!$H:$H,Report!$B33)</f>
        <v>0</v>
      </c>
      <c r="D33" s="14">
        <f>SUMIFS('Corona-Pandemie Finanzierung'!K:K,'Corona-Pandemie Finanzierung'!$H:$H,Report!$B33)</f>
        <v>0</v>
      </c>
      <c r="E33" s="10">
        <f>SUMIFS('Corona-Pandemie Finanzierung'!L:L,'Corona-Pandemie Finanzierung'!$H:$H,Report!$B33)</f>
        <v>0</v>
      </c>
      <c r="F33" s="30">
        <f>SUMIFS('Corona-Pandemie Finanzierung'!N:N,'Corona-Pandemie Finanzierung'!$H:$H,Report!$B33)</f>
        <v>0</v>
      </c>
      <c r="G33" s="35">
        <f>F33*'Corona-Pandemie Finanzierung'!$D$24</f>
        <v>0</v>
      </c>
      <c r="H33" s="8"/>
      <c r="I33" s="25">
        <f t="shared" si="0"/>
        <v>0</v>
      </c>
      <c r="J33" s="8"/>
    </row>
    <row r="34" spans="1:10" x14ac:dyDescent="0.2">
      <c r="A34" s="8"/>
      <c r="B34" s="17" t="e">
        <f>D17+5</f>
        <v>#VALUE!</v>
      </c>
      <c r="C34" s="9">
        <f>SUMIFS('Corona-Pandemie Finanzierung'!I:I,'Corona-Pandemie Finanzierung'!$H:$H,Report!$B34)</f>
        <v>0</v>
      </c>
      <c r="D34" s="14">
        <f>SUMIFS('Corona-Pandemie Finanzierung'!K:K,'Corona-Pandemie Finanzierung'!$H:$H,Report!$B34)</f>
        <v>0</v>
      </c>
      <c r="E34" s="10">
        <f>SUMIFS('Corona-Pandemie Finanzierung'!L:L,'Corona-Pandemie Finanzierung'!$H:$H,Report!$B34)</f>
        <v>0</v>
      </c>
      <c r="F34" s="30">
        <f>SUMIFS('Corona-Pandemie Finanzierung'!N:N,'Corona-Pandemie Finanzierung'!$H:$H,Report!$B34)</f>
        <v>0</v>
      </c>
      <c r="G34" s="35">
        <f>F34*'Corona-Pandemie Finanzierung'!$D$24</f>
        <v>0</v>
      </c>
      <c r="H34" s="8"/>
      <c r="I34" s="25">
        <f t="shared" si="0"/>
        <v>0</v>
      </c>
      <c r="J34" s="8"/>
    </row>
    <row r="35" spans="1:10" x14ac:dyDescent="0.2">
      <c r="A35" s="8"/>
      <c r="B35" s="17" t="e">
        <f>D17+6</f>
        <v>#VALUE!</v>
      </c>
      <c r="C35" s="9">
        <f>SUMIFS('Corona-Pandemie Finanzierung'!I:I,'Corona-Pandemie Finanzierung'!$H:$H,Report!$B35)</f>
        <v>0</v>
      </c>
      <c r="D35" s="14">
        <f>SUMIFS('Corona-Pandemie Finanzierung'!K:K,'Corona-Pandemie Finanzierung'!$H:$H,Report!$B35)</f>
        <v>0</v>
      </c>
      <c r="E35" s="10">
        <f>SUMIFS('Corona-Pandemie Finanzierung'!L:L,'Corona-Pandemie Finanzierung'!$H:$H,Report!$B35)</f>
        <v>0</v>
      </c>
      <c r="F35" s="30">
        <f>SUMIFS('Corona-Pandemie Finanzierung'!N:N,'Corona-Pandemie Finanzierung'!$H:$H,Report!$B35)</f>
        <v>0</v>
      </c>
      <c r="G35" s="35">
        <f>F35*'Corona-Pandemie Finanzierung'!$D$24</f>
        <v>0</v>
      </c>
      <c r="H35" s="8"/>
      <c r="I35" s="27">
        <f t="shared" si="0"/>
        <v>0</v>
      </c>
      <c r="J35" s="8"/>
    </row>
    <row r="36" spans="1:10" ht="13.5" thickBot="1" x14ac:dyDescent="0.25">
      <c r="A36" s="8"/>
      <c r="B36" s="19" t="s">
        <v>53</v>
      </c>
      <c r="C36" s="20">
        <f>SUM(C29:C35)</f>
        <v>0</v>
      </c>
      <c r="D36" s="22"/>
      <c r="E36" s="21">
        <f>SUM(E29:E35)</f>
        <v>0</v>
      </c>
      <c r="F36" s="20">
        <f>SUM(F29:F35)</f>
        <v>0</v>
      </c>
      <c r="G36" s="36">
        <f>SUM(G29:G35)</f>
        <v>0</v>
      </c>
      <c r="H36" s="8"/>
      <c r="I36" s="29">
        <f>SUM(I29:I35)</f>
        <v>0</v>
      </c>
      <c r="J36" s="8"/>
    </row>
    <row r="37" spans="1:10" ht="13.5" thickTop="1" x14ac:dyDescent="0.2">
      <c r="A37" s="8"/>
      <c r="B37" s="8"/>
      <c r="C37" s="8"/>
      <c r="D37" s="11"/>
      <c r="E37" s="8"/>
      <c r="F37" s="8"/>
      <c r="G37" s="8"/>
      <c r="H37" s="8"/>
      <c r="I37" s="8"/>
      <c r="J37" s="8"/>
    </row>
    <row r="38" spans="1:10" x14ac:dyDescent="0.2">
      <c r="A38" s="8"/>
      <c r="B38" s="37"/>
      <c r="C38" s="37"/>
      <c r="D38" s="39"/>
      <c r="E38" s="37"/>
      <c r="F38" s="37"/>
      <c r="G38" s="37"/>
      <c r="H38" s="37"/>
      <c r="I38" s="37"/>
      <c r="J38" s="8"/>
    </row>
    <row r="39" spans="1:10" x14ac:dyDescent="0.2">
      <c r="A39" s="8"/>
      <c r="B39" s="37" t="s">
        <v>91</v>
      </c>
      <c r="C39" s="37"/>
      <c r="D39" s="39"/>
      <c r="E39" s="37"/>
      <c r="F39" s="37"/>
      <c r="G39" s="37"/>
      <c r="H39" s="37"/>
      <c r="I39" s="37"/>
      <c r="J39" s="8"/>
    </row>
    <row r="40" spans="1:10" x14ac:dyDescent="0.2">
      <c r="A40" s="8"/>
      <c r="B40" s="37" t="s">
        <v>78</v>
      </c>
      <c r="C40" s="37"/>
      <c r="D40" s="39"/>
      <c r="E40" s="37"/>
      <c r="F40" s="37"/>
      <c r="G40" s="37"/>
      <c r="H40" s="37"/>
      <c r="I40" s="37"/>
      <c r="J40" s="8"/>
    </row>
    <row r="41" spans="1:10" x14ac:dyDescent="0.2">
      <c r="A41" s="8"/>
      <c r="B41" s="37"/>
      <c r="C41" s="37"/>
      <c r="D41" s="39"/>
      <c r="E41" s="37"/>
      <c r="F41" s="37"/>
      <c r="G41" s="37"/>
      <c r="H41" s="37"/>
      <c r="I41" s="37"/>
      <c r="J41" s="8"/>
    </row>
    <row r="42" spans="1:10" x14ac:dyDescent="0.2">
      <c r="A42" s="8"/>
      <c r="B42" s="37" t="s">
        <v>61</v>
      </c>
      <c r="C42" s="37"/>
      <c r="D42" s="39"/>
      <c r="E42" s="37"/>
      <c r="F42" s="37"/>
      <c r="G42" s="37"/>
      <c r="H42" s="37"/>
      <c r="I42" s="37"/>
      <c r="J42" s="8"/>
    </row>
    <row r="43" spans="1:10" x14ac:dyDescent="0.2">
      <c r="A43" s="8"/>
      <c r="B43" s="37"/>
      <c r="C43" s="37"/>
      <c r="D43" s="39"/>
      <c r="E43" s="37"/>
      <c r="F43" s="37"/>
      <c r="G43" s="37"/>
      <c r="H43" s="37"/>
      <c r="I43" s="37"/>
      <c r="J43" s="8"/>
    </row>
    <row r="44" spans="1:10" x14ac:dyDescent="0.2">
      <c r="A44" s="8"/>
      <c r="B44" s="37" t="s">
        <v>64</v>
      </c>
      <c r="C44" s="37"/>
      <c r="D44" s="39"/>
      <c r="E44" s="37"/>
      <c r="F44" s="37"/>
      <c r="G44" s="37"/>
      <c r="H44" s="37"/>
      <c r="I44" s="37"/>
      <c r="J44" s="8"/>
    </row>
    <row r="45" spans="1:10" x14ac:dyDescent="0.2">
      <c r="A45" s="8"/>
      <c r="B45" s="37"/>
      <c r="C45" s="37"/>
      <c r="D45" s="39"/>
      <c r="E45" s="37"/>
      <c r="F45" s="37"/>
      <c r="G45" s="37"/>
      <c r="H45" s="37"/>
      <c r="I45" s="37"/>
      <c r="J45" s="8"/>
    </row>
    <row r="46" spans="1:10" x14ac:dyDescent="0.2">
      <c r="A46" s="8"/>
      <c r="B46" s="37"/>
      <c r="C46" s="37"/>
      <c r="D46" s="39"/>
      <c r="E46" s="37"/>
      <c r="F46" s="37"/>
      <c r="G46" s="37"/>
      <c r="H46" s="37"/>
      <c r="I46" s="37"/>
      <c r="J46" s="8"/>
    </row>
    <row r="47" spans="1:10" x14ac:dyDescent="0.2">
      <c r="A47" s="8"/>
      <c r="B47" s="37"/>
      <c r="C47" s="37"/>
      <c r="D47" s="39"/>
      <c r="E47" s="37"/>
      <c r="F47" s="37"/>
      <c r="G47" s="37"/>
      <c r="H47" s="37"/>
      <c r="I47" s="37"/>
      <c r="J47" s="8"/>
    </row>
    <row r="48" spans="1:10" x14ac:dyDescent="0.2">
      <c r="A48" s="8"/>
      <c r="B48" s="37"/>
      <c r="C48" s="37"/>
      <c r="D48" s="39"/>
      <c r="E48" s="37"/>
      <c r="F48" s="37"/>
      <c r="G48" s="37"/>
      <c r="H48" s="37"/>
      <c r="I48" s="37"/>
      <c r="J48" s="8"/>
    </row>
    <row r="49" spans="1:10" x14ac:dyDescent="0.2">
      <c r="A49" s="8"/>
      <c r="B49" s="37" t="s">
        <v>63</v>
      </c>
      <c r="C49" s="37"/>
      <c r="D49" s="39" t="s">
        <v>89</v>
      </c>
      <c r="E49" s="37"/>
      <c r="F49" s="37"/>
      <c r="G49" s="37"/>
      <c r="H49" s="37"/>
      <c r="I49" s="37"/>
      <c r="J49" s="8"/>
    </row>
    <row r="50" spans="1:10" x14ac:dyDescent="0.2">
      <c r="A50" s="8"/>
      <c r="B50" s="37" t="s">
        <v>76</v>
      </c>
      <c r="C50" s="37"/>
      <c r="D50" s="37" t="s">
        <v>62</v>
      </c>
      <c r="E50" s="37"/>
      <c r="F50" s="37"/>
      <c r="G50" s="37"/>
      <c r="H50" s="37"/>
      <c r="I50" s="37"/>
      <c r="J50" s="8"/>
    </row>
    <row r="51" spans="1:10" x14ac:dyDescent="0.2">
      <c r="A51" s="8"/>
      <c r="B51" s="37"/>
      <c r="C51" s="37"/>
      <c r="D51" s="39"/>
      <c r="E51" s="37"/>
      <c r="F51" s="37"/>
      <c r="G51" s="37"/>
      <c r="H51" s="37"/>
      <c r="I51" s="37"/>
      <c r="J51" s="8"/>
    </row>
    <row r="52" spans="1:10" x14ac:dyDescent="0.2">
      <c r="A52" s="8"/>
      <c r="B52" s="8"/>
      <c r="C52" s="8"/>
      <c r="D52" s="11"/>
      <c r="E52" s="8"/>
      <c r="F52" s="8"/>
      <c r="G52" s="8"/>
      <c r="H52" s="8"/>
      <c r="I52" s="8"/>
      <c r="J52" s="8"/>
    </row>
  </sheetData>
  <sheetProtection password="B680" sheet="1" formatCells="0" formatColumns="0" formatRows="0" pivotTables="0"/>
  <mergeCells count="4">
    <mergeCell ref="B2:E2"/>
    <mergeCell ref="B3:E3"/>
    <mergeCell ref="B4:E4"/>
    <mergeCell ref="B5:E5"/>
  </mergeCells>
  <conditionalFormatting sqref="I32 B29:G35">
    <cfRule type="expression" dxfId="7" priority="5">
      <formula>WEEKDAY(#REF!-1)&gt;5</formula>
    </cfRule>
  </conditionalFormatting>
  <conditionalFormatting sqref="I35">
    <cfRule type="expression" dxfId="6" priority="2">
      <formula>WEEKDAY(#REF!-1)&gt;5</formula>
    </cfRule>
  </conditionalFormatting>
  <conditionalFormatting sqref="I29">
    <cfRule type="expression" dxfId="5" priority="8">
      <formula>WEEKDAY(#REF!-1)&gt;5</formula>
    </cfRule>
  </conditionalFormatting>
  <conditionalFormatting sqref="I30">
    <cfRule type="expression" dxfId="4" priority="7">
      <formula>WEEKDAY(#REF!-1)&gt;5</formula>
    </cfRule>
  </conditionalFormatting>
  <conditionalFormatting sqref="I31">
    <cfRule type="expression" dxfId="3" priority="6">
      <formula>WEEKDAY(#REF!-1)&gt;5</formula>
    </cfRule>
  </conditionalFormatting>
  <conditionalFormatting sqref="I33">
    <cfRule type="expression" dxfId="2" priority="4">
      <formula>WEEKDAY(#REF!-1)&gt;5</formula>
    </cfRule>
  </conditionalFormatting>
  <conditionalFormatting sqref="I34">
    <cfRule type="expression" dxfId="1" priority="3">
      <formula>WEEKDAY(#REF!-1)&gt;5</formula>
    </cfRule>
  </conditionalFormatting>
  <pageMargins left="0.7" right="0.7" top="0.78740157499999996" bottom="0.78740157499999996"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1" id="{89D0894D-CB20-4C80-BC85-6D2CDF5F6CA8}">
            <xm:f>Dropdown!$O$7</xm:f>
            <x14:dxf>
              <font>
                <color rgb="FF0070C0"/>
              </font>
              <fill>
                <patternFill patternType="none">
                  <fgColor indexed="64"/>
                  <bgColor auto="1"/>
                </patternFill>
              </fill>
            </x14:dxf>
          </x14:cfRule>
          <xm:sqref>I2</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Dropdown!$O$7:$O$49</xm:f>
          </x14:formula1>
          <xm:sqref>I2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O49"/>
  <sheetViews>
    <sheetView workbookViewId="0">
      <selection activeCell="M50" sqref="M50"/>
    </sheetView>
  </sheetViews>
  <sheetFormatPr baseColWidth="10" defaultRowHeight="12.75" x14ac:dyDescent="0.2"/>
  <cols>
    <col min="1" max="1" width="3" customWidth="1"/>
    <col min="2" max="2" width="22.140625" bestFit="1" customWidth="1"/>
    <col min="3" max="4" width="16.28515625" customWidth="1"/>
    <col min="5" max="5" width="27.85546875" bestFit="1" customWidth="1"/>
    <col min="7" max="8" width="16.28515625" customWidth="1"/>
    <col min="9" max="9" width="21.7109375" bestFit="1" customWidth="1"/>
  </cols>
  <sheetData>
    <row r="2" spans="2:15" x14ac:dyDescent="0.2">
      <c r="B2" t="s">
        <v>2</v>
      </c>
      <c r="C2" s="66">
        <v>2019</v>
      </c>
      <c r="D2" s="66"/>
      <c r="G2" s="66">
        <v>2019</v>
      </c>
      <c r="H2" s="66"/>
      <c r="L2" s="4" t="s">
        <v>1</v>
      </c>
      <c r="N2" s="4" t="s">
        <v>1</v>
      </c>
    </row>
    <row r="3" spans="2:15" x14ac:dyDescent="0.2">
      <c r="C3" t="s">
        <v>16</v>
      </c>
      <c r="D3" t="s">
        <v>17</v>
      </c>
      <c r="F3" s="4"/>
      <c r="G3" t="s">
        <v>16</v>
      </c>
      <c r="H3" t="s">
        <v>17</v>
      </c>
      <c r="L3" t="s">
        <v>16</v>
      </c>
      <c r="N3" t="s">
        <v>25</v>
      </c>
    </row>
    <row r="4" spans="2:15" x14ac:dyDescent="0.2">
      <c r="B4" s="4" t="s">
        <v>1</v>
      </c>
      <c r="L4" t="s">
        <v>17</v>
      </c>
      <c r="N4" t="s">
        <v>26</v>
      </c>
    </row>
    <row r="5" spans="2:15" x14ac:dyDescent="0.2">
      <c r="B5" t="s">
        <v>18</v>
      </c>
      <c r="C5" s="6">
        <v>3539.12</v>
      </c>
      <c r="D5" s="6">
        <v>3539.12</v>
      </c>
      <c r="F5" s="6"/>
      <c r="G5" s="6">
        <v>3447.85</v>
      </c>
      <c r="H5" s="6">
        <v>3453.17</v>
      </c>
    </row>
    <row r="6" spans="2:15" x14ac:dyDescent="0.2">
      <c r="B6" t="s">
        <v>3</v>
      </c>
      <c r="C6" s="6">
        <v>3536.7</v>
      </c>
      <c r="D6" s="6">
        <v>3533.7</v>
      </c>
      <c r="F6" s="6"/>
      <c r="G6" s="6">
        <v>3450.43</v>
      </c>
      <c r="H6" s="6">
        <v>3442.48</v>
      </c>
    </row>
    <row r="7" spans="2:15" x14ac:dyDescent="0.2">
      <c r="B7" t="s">
        <v>4</v>
      </c>
      <c r="C7" s="6">
        <v>3532.5</v>
      </c>
      <c r="D7" s="6">
        <v>3532.5</v>
      </c>
      <c r="F7" s="6"/>
      <c r="G7" s="6">
        <v>3444.38</v>
      </c>
      <c r="H7" s="6">
        <v>3449.91</v>
      </c>
      <c r="L7" s="4" t="s">
        <v>1</v>
      </c>
      <c r="M7">
        <v>540</v>
      </c>
      <c r="O7" s="4" t="s">
        <v>1</v>
      </c>
    </row>
    <row r="8" spans="2:15" x14ac:dyDescent="0.2">
      <c r="B8" t="s">
        <v>5</v>
      </c>
      <c r="C8" s="6">
        <v>3530</v>
      </c>
      <c r="D8" s="6">
        <v>3530</v>
      </c>
      <c r="F8" s="6"/>
      <c r="G8" s="6">
        <v>3439</v>
      </c>
      <c r="H8" s="6">
        <v>3444.5</v>
      </c>
      <c r="L8" t="s">
        <v>34</v>
      </c>
      <c r="M8">
        <v>540</v>
      </c>
      <c r="O8">
        <v>12</v>
      </c>
    </row>
    <row r="9" spans="2:15" x14ac:dyDescent="0.2">
      <c r="B9" t="s">
        <v>6</v>
      </c>
      <c r="C9" s="6">
        <v>3547</v>
      </c>
      <c r="D9" s="6">
        <v>3547</v>
      </c>
      <c r="F9" s="6"/>
      <c r="G9" s="6">
        <v>3458</v>
      </c>
      <c r="H9" s="6">
        <v>3463.39</v>
      </c>
      <c r="L9" t="s">
        <v>35</v>
      </c>
      <c r="M9">
        <v>540</v>
      </c>
      <c r="O9">
        <v>13</v>
      </c>
    </row>
    <row r="10" spans="2:15" x14ac:dyDescent="0.2">
      <c r="B10" t="s">
        <v>7</v>
      </c>
      <c r="C10" s="6">
        <v>3534.91</v>
      </c>
      <c r="D10" s="6">
        <v>3534.91</v>
      </c>
      <c r="F10" s="6"/>
      <c r="G10" s="6">
        <v>3443.65</v>
      </c>
      <c r="H10" s="6">
        <v>3449</v>
      </c>
      <c r="L10" t="s">
        <v>36</v>
      </c>
      <c r="M10">
        <v>540</v>
      </c>
      <c r="O10">
        <v>14</v>
      </c>
    </row>
    <row r="11" spans="2:15" x14ac:dyDescent="0.2">
      <c r="B11" t="s">
        <v>8</v>
      </c>
      <c r="C11" s="6">
        <v>3532.67</v>
      </c>
      <c r="D11" s="6">
        <v>3532.67</v>
      </c>
      <c r="E11" t="s">
        <v>21</v>
      </c>
      <c r="F11" s="6">
        <v>3550.3</v>
      </c>
      <c r="G11" s="6">
        <v>3444.53</v>
      </c>
      <c r="H11" s="7">
        <v>3449.89</v>
      </c>
      <c r="I11" t="s">
        <v>24</v>
      </c>
      <c r="J11" s="5">
        <v>3644.67</v>
      </c>
      <c r="O11">
        <v>15</v>
      </c>
    </row>
    <row r="12" spans="2:15" x14ac:dyDescent="0.2">
      <c r="B12" t="s">
        <v>19</v>
      </c>
      <c r="C12" s="6">
        <v>3529.85</v>
      </c>
      <c r="D12" s="6">
        <v>3529.85</v>
      </c>
      <c r="E12" s="5"/>
      <c r="F12" s="6"/>
      <c r="G12" s="6">
        <v>3446.5</v>
      </c>
      <c r="H12" s="6">
        <v>3451.86</v>
      </c>
      <c r="O12">
        <v>16</v>
      </c>
    </row>
    <row r="13" spans="2:15" x14ac:dyDescent="0.2">
      <c r="B13" t="s">
        <v>9</v>
      </c>
      <c r="C13" s="6">
        <v>3528.55</v>
      </c>
      <c r="D13" s="7">
        <v>3528.55</v>
      </c>
      <c r="E13" t="s">
        <v>22</v>
      </c>
      <c r="F13" s="6">
        <v>3536.69</v>
      </c>
      <c r="G13" s="6">
        <v>3439</v>
      </c>
      <c r="H13" s="7">
        <v>3443.3</v>
      </c>
      <c r="I13" t="s">
        <v>23</v>
      </c>
      <c r="J13" s="5">
        <v>3463.31</v>
      </c>
      <c r="L13" s="4" t="s">
        <v>1</v>
      </c>
      <c r="O13">
        <v>17</v>
      </c>
    </row>
    <row r="14" spans="2:15" x14ac:dyDescent="0.2">
      <c r="B14" t="s">
        <v>20</v>
      </c>
      <c r="C14" s="6">
        <v>3537</v>
      </c>
      <c r="D14" s="6">
        <v>3537</v>
      </c>
      <c r="F14" s="6"/>
      <c r="G14" s="6">
        <v>3447.43</v>
      </c>
      <c r="H14" s="6">
        <v>3452.7</v>
      </c>
      <c r="L14" t="s">
        <v>43</v>
      </c>
      <c r="M14">
        <v>1</v>
      </c>
      <c r="O14">
        <v>18</v>
      </c>
    </row>
    <row r="15" spans="2:15" x14ac:dyDescent="0.2">
      <c r="B15" t="s">
        <v>10</v>
      </c>
      <c r="C15" s="6">
        <v>3683.97</v>
      </c>
      <c r="D15" s="6">
        <v>3683.97</v>
      </c>
      <c r="F15" s="6"/>
      <c r="G15" s="6">
        <v>3616.91</v>
      </c>
      <c r="H15" s="6">
        <v>3618.98</v>
      </c>
      <c r="L15" t="s">
        <v>44</v>
      </c>
      <c r="M15">
        <v>2</v>
      </c>
      <c r="O15">
        <v>19</v>
      </c>
    </row>
    <row r="16" spans="2:15" x14ac:dyDescent="0.2">
      <c r="B16" t="s">
        <v>11</v>
      </c>
      <c r="C16" s="6">
        <v>3568</v>
      </c>
      <c r="D16" s="6">
        <v>3568.5</v>
      </c>
      <c r="F16" s="6"/>
      <c r="G16" s="6">
        <v>3478.5</v>
      </c>
      <c r="H16" s="6">
        <v>3483</v>
      </c>
      <c r="L16" t="s">
        <v>45</v>
      </c>
      <c r="M16">
        <v>3</v>
      </c>
      <c r="O16">
        <v>20</v>
      </c>
    </row>
    <row r="17" spans="2:15" x14ac:dyDescent="0.2">
      <c r="B17" t="s">
        <v>12</v>
      </c>
      <c r="C17" s="6">
        <v>3528.65</v>
      </c>
      <c r="D17" s="6">
        <v>3528.65</v>
      </c>
      <c r="F17" s="6"/>
      <c r="G17" s="6">
        <v>3438.6</v>
      </c>
      <c r="H17" s="6">
        <v>3443</v>
      </c>
      <c r="L17" t="s">
        <v>46</v>
      </c>
      <c r="M17">
        <v>4</v>
      </c>
      <c r="O17">
        <v>21</v>
      </c>
    </row>
    <row r="18" spans="2:15" x14ac:dyDescent="0.2">
      <c r="B18" t="s">
        <v>13</v>
      </c>
      <c r="C18" s="6">
        <v>3528.65</v>
      </c>
      <c r="D18" s="6">
        <v>3528.65</v>
      </c>
      <c r="F18" s="6"/>
      <c r="G18" s="6">
        <v>3438.5</v>
      </c>
      <c r="H18" s="6">
        <v>3443.5</v>
      </c>
      <c r="L18" t="s">
        <v>47</v>
      </c>
      <c r="M18">
        <v>5</v>
      </c>
      <c r="O18">
        <v>22</v>
      </c>
    </row>
    <row r="19" spans="2:15" x14ac:dyDescent="0.2">
      <c r="B19" t="s">
        <v>14</v>
      </c>
      <c r="C19" s="6">
        <v>3528.5</v>
      </c>
      <c r="D19" s="6">
        <v>3528.5</v>
      </c>
      <c r="F19" s="6"/>
      <c r="G19" s="6">
        <v>3439</v>
      </c>
      <c r="H19" s="6">
        <v>3439</v>
      </c>
      <c r="L19" t="s">
        <v>54</v>
      </c>
      <c r="M19">
        <v>6</v>
      </c>
      <c r="O19">
        <v>23</v>
      </c>
    </row>
    <row r="20" spans="2:15" x14ac:dyDescent="0.2">
      <c r="B20" t="s">
        <v>15</v>
      </c>
      <c r="C20" s="6">
        <v>3528.65</v>
      </c>
      <c r="D20" s="6">
        <v>3528.65</v>
      </c>
      <c r="F20" s="6"/>
      <c r="G20" s="6">
        <v>3438.6</v>
      </c>
      <c r="H20" s="6">
        <v>3443</v>
      </c>
      <c r="L20" t="s">
        <v>55</v>
      </c>
      <c r="M20">
        <v>7</v>
      </c>
      <c r="O20">
        <v>24</v>
      </c>
    </row>
    <row r="21" spans="2:15" x14ac:dyDescent="0.2">
      <c r="O21">
        <v>25</v>
      </c>
    </row>
    <row r="22" spans="2:15" x14ac:dyDescent="0.2">
      <c r="O22">
        <v>26</v>
      </c>
    </row>
    <row r="23" spans="2:15" x14ac:dyDescent="0.2">
      <c r="O23">
        <v>27</v>
      </c>
    </row>
    <row r="24" spans="2:15" x14ac:dyDescent="0.2">
      <c r="O24">
        <v>28</v>
      </c>
    </row>
    <row r="25" spans="2:15" x14ac:dyDescent="0.2">
      <c r="O25">
        <v>29</v>
      </c>
    </row>
    <row r="26" spans="2:15" x14ac:dyDescent="0.2">
      <c r="O26">
        <v>30</v>
      </c>
    </row>
    <row r="27" spans="2:15" x14ac:dyDescent="0.2">
      <c r="O27">
        <v>31</v>
      </c>
    </row>
    <row r="28" spans="2:15" x14ac:dyDescent="0.2">
      <c r="O28">
        <v>32</v>
      </c>
    </row>
    <row r="29" spans="2:15" x14ac:dyDescent="0.2">
      <c r="O29">
        <v>33</v>
      </c>
    </row>
    <row r="30" spans="2:15" x14ac:dyDescent="0.2">
      <c r="O30">
        <v>34</v>
      </c>
    </row>
    <row r="31" spans="2:15" x14ac:dyDescent="0.2">
      <c r="O31">
        <v>35</v>
      </c>
    </row>
    <row r="32" spans="2:15" x14ac:dyDescent="0.2">
      <c r="O32">
        <v>36</v>
      </c>
    </row>
    <row r="33" spans="15:15" x14ac:dyDescent="0.2">
      <c r="O33">
        <v>37</v>
      </c>
    </row>
    <row r="34" spans="15:15" x14ac:dyDescent="0.2">
      <c r="O34">
        <v>38</v>
      </c>
    </row>
    <row r="35" spans="15:15" x14ac:dyDescent="0.2">
      <c r="O35">
        <v>39</v>
      </c>
    </row>
    <row r="36" spans="15:15" x14ac:dyDescent="0.2">
      <c r="O36">
        <v>40</v>
      </c>
    </row>
    <row r="37" spans="15:15" x14ac:dyDescent="0.2">
      <c r="O37">
        <v>41</v>
      </c>
    </row>
    <row r="38" spans="15:15" x14ac:dyDescent="0.2">
      <c r="O38">
        <v>42</v>
      </c>
    </row>
    <row r="39" spans="15:15" x14ac:dyDescent="0.2">
      <c r="O39">
        <v>43</v>
      </c>
    </row>
    <row r="40" spans="15:15" x14ac:dyDescent="0.2">
      <c r="O40">
        <v>44</v>
      </c>
    </row>
    <row r="41" spans="15:15" x14ac:dyDescent="0.2">
      <c r="O41">
        <v>45</v>
      </c>
    </row>
    <row r="42" spans="15:15" x14ac:dyDescent="0.2">
      <c r="O42">
        <v>46</v>
      </c>
    </row>
    <row r="43" spans="15:15" x14ac:dyDescent="0.2">
      <c r="O43">
        <v>47</v>
      </c>
    </row>
    <row r="44" spans="15:15" x14ac:dyDescent="0.2">
      <c r="O44">
        <v>48</v>
      </c>
    </row>
    <row r="45" spans="15:15" x14ac:dyDescent="0.2">
      <c r="O45">
        <v>49</v>
      </c>
    </row>
    <row r="46" spans="15:15" x14ac:dyDescent="0.2">
      <c r="O46">
        <v>50</v>
      </c>
    </row>
    <row r="47" spans="15:15" x14ac:dyDescent="0.2">
      <c r="O47">
        <v>51</v>
      </c>
    </row>
    <row r="48" spans="15:15" x14ac:dyDescent="0.2">
      <c r="O48">
        <v>52</v>
      </c>
    </row>
    <row r="49" spans="15:15" x14ac:dyDescent="0.2">
      <c r="O49">
        <v>53</v>
      </c>
    </row>
  </sheetData>
  <mergeCells count="2">
    <mergeCell ref="C2:D2"/>
    <mergeCell ref="G2:H2"/>
  </mergeCells>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
  <sheetViews>
    <sheetView workbookViewId="0">
      <selection activeCell="A2" sqref="A2:XFD16"/>
    </sheetView>
  </sheetViews>
  <sheetFormatPr baseColWidth="10" defaultRowHeight="12.75" x14ac:dyDescent="0.2"/>
  <cols>
    <col min="1" max="1" width="3" customWidth="1"/>
    <col min="2" max="2" width="20.7109375" bestFit="1" customWidth="1"/>
  </cols>
  <sheetData>
    <row r="1" spans="1:11" x14ac:dyDescent="0.2">
      <c r="A1">
        <v>19</v>
      </c>
      <c r="B1">
        <v>16384</v>
      </c>
    </row>
    <row r="2" spans="1:11" x14ac:dyDescent="0.2">
      <c r="C2" s="13"/>
      <c r="D2" s="13"/>
      <c r="E2" s="13"/>
      <c r="F2" s="13"/>
      <c r="G2" s="13"/>
      <c r="H2" s="13"/>
      <c r="I2" s="13"/>
      <c r="J2" s="13"/>
      <c r="K2" s="13"/>
    </row>
  </sheetData>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1"/>
  <sheetViews>
    <sheetView workbookViewId="0">
      <selection activeCell="A2" sqref="A2:XFD16"/>
    </sheetView>
  </sheetViews>
  <sheetFormatPr baseColWidth="10" defaultRowHeight="12.75" x14ac:dyDescent="0.2"/>
  <cols>
    <col min="1" max="1" width="3" customWidth="1"/>
    <col min="2" max="2" width="20.7109375" bestFit="1" customWidth="1"/>
  </cols>
  <sheetData>
    <row r="1" spans="1:11" x14ac:dyDescent="0.2">
      <c r="A1">
        <v>31</v>
      </c>
      <c r="B1">
        <v>16384</v>
      </c>
    </row>
    <row r="2" spans="1:11" x14ac:dyDescent="0.2">
      <c r="C2" s="13"/>
      <c r="D2" s="13"/>
      <c r="E2" s="13"/>
      <c r="F2" s="13"/>
      <c r="G2" s="13"/>
      <c r="H2" s="13"/>
      <c r="I2" s="13"/>
      <c r="J2" s="13"/>
      <c r="K2" s="13"/>
    </row>
    <row r="19" spans="2:11" x14ac:dyDescent="0.2">
      <c r="B19" s="3"/>
      <c r="C19" s="1"/>
      <c r="D19" s="1"/>
      <c r="E19" s="1"/>
      <c r="F19" s="1"/>
      <c r="G19" s="1"/>
      <c r="H19" s="1"/>
      <c r="I19" s="1"/>
      <c r="J19" s="1"/>
      <c r="K19" s="1"/>
    </row>
    <row r="31" spans="2:11" x14ac:dyDescent="0.2">
      <c r="B31" s="2"/>
      <c r="C31" s="1"/>
      <c r="D31" s="1"/>
      <c r="E31" s="1"/>
      <c r="F31" s="1"/>
      <c r="G31" s="1"/>
      <c r="H31" s="1"/>
      <c r="I31" s="1"/>
      <c r="J31" s="1"/>
      <c r="K31" s="1"/>
    </row>
  </sheetData>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E4A2EFF6A71F4A428B0073A607EAB8B2" ma:contentTypeVersion="1" ma:contentTypeDescription="Ein neues Dokument erstellen." ma:contentTypeScope="" ma:versionID="3daf49f0657e878e2005644cec734269">
  <xsd:schema xmlns:xsd="http://www.w3.org/2001/XMLSchema" xmlns:xs="http://www.w3.org/2001/XMLSchema" xmlns:p="http://schemas.microsoft.com/office/2006/metadata/properties" xmlns:ns1="http://schemas.microsoft.com/sharepoint/v3" xmlns:ns2="88986760-de13-461f-af8a-44c178483794" targetNamespace="http://schemas.microsoft.com/office/2006/metadata/properties" ma:root="true" ma:fieldsID="a1aad8597fef0cfa530e965823a17f94" ns1:_="" ns2:_="">
    <xsd:import namespace="http://schemas.microsoft.com/sharepoint/v3"/>
    <xsd:import namespace="88986760-de13-461f-af8a-44c178483794"/>
    <xsd:element name="properties">
      <xsd:complexType>
        <xsd:sequence>
          <xsd:element name="documentManagement">
            <xsd:complexType>
              <xsd:all>
                <xsd:element ref="ns2:_dlc_DocId" minOccurs="0"/>
                <xsd:element ref="ns2:_dlc_DocIdUrl" minOccurs="0"/>
                <xsd:element ref="ns2:_dlc_DocIdPersistId" minOccurs="0"/>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1" nillable="true" ma:displayName="Geplantes Startdatum" ma:description="Geplantes Startdatum ist eine Websitespalte, die über das Feature zum Veröffentlichen erstellt wird. Es wird zur Angabe des Datums und der Uhrzeit verwendet, wann diese Seite Besuchern zum ersten Mal angezeigt wird." ma:hidden="true" ma:internalName="PublishingStartDate">
      <xsd:simpleType>
        <xsd:restriction base="dms:Unknown"/>
      </xsd:simpleType>
    </xsd:element>
    <xsd:element name="PublishingExpirationDate" ma:index="12" nillable="true" ma:displayName="Geplantes Enddatum" ma:description="Geplantes Enddatum ist eine Websitespalte, die über das Feature zum Veröffentlichen erstellt wird. Es wird zur Angabe des Datums und der Uhrzeit verwendet, wann diese Seite Besuchern nicht mehr angezeigt wird."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8986760-de13-461f-af8a-44c178483794" elementFormDefault="qualified">
    <xsd:import namespace="http://schemas.microsoft.com/office/2006/documentManagement/types"/>
    <xsd:import namespace="http://schemas.microsoft.com/office/infopath/2007/PartnerControls"/>
    <xsd:element name="_dlc_DocId" ma:index="8" nillable="true" ma:displayName="Wert der Dokument-ID" ma:description="Der Wert der diesem Element zugewiesenen Dokument-ID." ma:internalName="_dlc_DocId" ma:readOnly="true">
      <xsd:simpleType>
        <xsd:restriction base="dms:Text"/>
      </xsd:simpleType>
    </xsd:element>
    <xsd:element name="_dlc_DocIdUrl" ma:index="9" nillable="true" ma:displayName="Dokument-ID" ma:description="Permanenter Hyperlink zu diesem Dok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_dlc_DocId xmlns="88986760-de13-461f-af8a-44c178483794">JSRDDNJEVKTN-99118122-52</_dlc_DocId>
    <_dlc_DocIdUrl xmlns="88986760-de13-461f-af8a-44c178483794">
      <Url>http://spark-p.roedl.com:11000/de-de/de/wen-wir-beraten/gesundheit-sozialwirtschaft/_layouts/15/DocIdRedir.aspx?ID=JSRDDNJEVKTN-99118122-52</Url>
      <Description>JSRDDNJEVKTN-99118122-52</Description>
    </_dlc_DocIdUrl>
  </documentManagement>
</p:properties>
</file>

<file path=customXml/itemProps1.xml><?xml version="1.0" encoding="utf-8"?>
<ds:datastoreItem xmlns:ds="http://schemas.openxmlformats.org/officeDocument/2006/customXml" ds:itemID="{A757944C-0932-47D2-8501-A52888D80011}"/>
</file>

<file path=customXml/itemProps2.xml><?xml version="1.0" encoding="utf-8"?>
<ds:datastoreItem xmlns:ds="http://schemas.openxmlformats.org/officeDocument/2006/customXml" ds:itemID="{29657448-EF5E-4E58-B0AF-6AEC7CB3582E}"/>
</file>

<file path=customXml/itemProps3.xml><?xml version="1.0" encoding="utf-8"?>
<ds:datastoreItem xmlns:ds="http://schemas.openxmlformats.org/officeDocument/2006/customXml" ds:itemID="{212A8FE0-AD10-4D57-B526-B5F350EFE275}"/>
</file>

<file path=customXml/itemProps4.xml><?xml version="1.0" encoding="utf-8"?>
<ds:datastoreItem xmlns:ds="http://schemas.openxmlformats.org/officeDocument/2006/customXml" ds:itemID="{0F60A0C9-AF03-4CFA-AED0-BCC959F3F2C3}"/>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5</vt:i4>
      </vt:variant>
      <vt:variant>
        <vt:lpstr>Benannte Bereiche</vt:lpstr>
      </vt:variant>
      <vt:variant>
        <vt:i4>1</vt:i4>
      </vt:variant>
    </vt:vector>
  </HeadingPairs>
  <TitlesOfParts>
    <vt:vector size="6" baseType="lpstr">
      <vt:lpstr>Corona-Pandemie Finanzierung</vt:lpstr>
      <vt:lpstr>Report</vt:lpstr>
      <vt:lpstr>Dropdown</vt:lpstr>
      <vt:lpstr>UPSLIDE_UndoFormatting</vt:lpstr>
      <vt:lpstr>UPSLIDE_Undo</vt:lpstr>
      <vt:lpstr>Report!Druckbereich</vt:lpstr>
    </vt:vector>
  </TitlesOfParts>
  <Company>Rödl &amp; Partner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tobias.dekoster</dc:creator>
  <cp:lastModifiedBy>tobias.dekoster</cp:lastModifiedBy>
  <cp:lastPrinted>2020-03-23T11:09:20Z</cp:lastPrinted>
  <dcterms:created xsi:type="dcterms:W3CDTF">2020-03-19T09:28:00Z</dcterms:created>
  <dcterms:modified xsi:type="dcterms:W3CDTF">2020-03-23T16:10:58Z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0x010100E4A2EFF6A71F4A428B0073A607EAB8B2</vt:lpwstr>
  </property>
  <property fmtid="{D5CDD505-2E9C-101B-9397-08002B2CF9AE}" pid="3" name="_dlc_DocIdItemGuid">
    <vt:lpwstr>28905f2d-980f-474c-8a44-554c4a8bcd57</vt:lpwstr>
  </property>
</Properties>
</file>